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G:\Dokumenti\K N J I G O V O D S T V O\OBRASCI - knjigovodstvo\2025. god\3. kvartal\"/>
    </mc:Choice>
  </mc:AlternateContent>
  <xr:revisionPtr revIDLastSave="0" documentId="13_ncr:1_{4D2492A1-A3C1-4380-BC0C-59D1581EDD73}"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840"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7" i="9" l="1"/>
  <c r="J1477" i="9"/>
  <c r="F347" i="9"/>
  <c r="F346" i="9"/>
  <c r="F345" i="9"/>
  <c r="F344" i="9"/>
  <c r="F343" i="9"/>
  <c r="F342" i="9"/>
  <c r="F341" i="9"/>
  <c r="H340" i="9"/>
  <c r="G340" i="9"/>
  <c r="F340" i="9"/>
  <c r="E340" i="9"/>
  <c r="B340" i="9"/>
  <c r="F339" i="9"/>
  <c r="F338" i="9"/>
  <c r="F337" i="9"/>
  <c r="F336" i="9"/>
  <c r="H335" i="9"/>
  <c r="G335" i="9"/>
  <c r="F335" i="9"/>
  <c r="E335" i="9"/>
  <c r="B335" i="9"/>
  <c r="F334" i="9"/>
  <c r="H333" i="9"/>
  <c r="G333" i="9"/>
  <c r="F333" i="9"/>
  <c r="E333" i="9"/>
  <c r="B333" i="9"/>
  <c r="H332" i="9"/>
  <c r="G332" i="9"/>
  <c r="F332" i="9"/>
  <c r="E332" i="9"/>
  <c r="B332" i="9"/>
  <c r="H331" i="9"/>
  <c r="G331" i="9"/>
  <c r="F331" i="9"/>
  <c r="E331" i="9"/>
  <c r="B331" i="9"/>
  <c r="H330" i="9"/>
  <c r="G330" i="9"/>
  <c r="F330" i="9"/>
  <c r="E330" i="9"/>
  <c r="B330" i="9"/>
  <c r="H329" i="9"/>
  <c r="G329" i="9"/>
  <c r="F329" i="9"/>
  <c r="E329" i="9"/>
  <c r="B329" i="9"/>
  <c r="H328" i="9"/>
  <c r="G328" i="9"/>
  <c r="F328" i="9"/>
  <c r="E328" i="9"/>
  <c r="B328" i="9"/>
  <c r="H327" i="9"/>
  <c r="G327" i="9"/>
  <c r="F327" i="9"/>
  <c r="E327" i="9"/>
  <c r="B327" i="9"/>
  <c r="H326" i="9"/>
  <c r="G326" i="9"/>
  <c r="F326" i="9"/>
  <c r="E326" i="9"/>
  <c r="B326" i="9"/>
  <c r="H325" i="9"/>
  <c r="G325" i="9"/>
  <c r="F325" i="9"/>
  <c r="E325" i="9"/>
  <c r="B325" i="9"/>
  <c r="H324" i="9"/>
  <c r="G324" i="9"/>
  <c r="F324" i="9"/>
  <c r="E324" i="9"/>
  <c r="B324" i="9"/>
  <c r="H323" i="9"/>
  <c r="G323" i="9"/>
  <c r="F323" i="9"/>
  <c r="E323" i="9"/>
  <c r="B323" i="9"/>
  <c r="H322" i="9"/>
  <c r="G322" i="9"/>
  <c r="F322" i="9"/>
  <c r="E322" i="9"/>
  <c r="B322" i="9"/>
  <c r="H321" i="9"/>
  <c r="G321" i="9"/>
  <c r="F321" i="9"/>
  <c r="E321" i="9"/>
  <c r="B321" i="9"/>
  <c r="H320" i="9"/>
  <c r="G320" i="9"/>
  <c r="F320" i="9"/>
  <c r="E320" i="9"/>
  <c r="B320" i="9"/>
  <c r="H319" i="9"/>
  <c r="G319" i="9"/>
  <c r="F319" i="9"/>
  <c r="E319" i="9"/>
  <c r="B319" i="9"/>
  <c r="H318" i="9"/>
  <c r="G318" i="9"/>
  <c r="F318" i="9"/>
  <c r="E318" i="9"/>
  <c r="B318" i="9"/>
  <c r="H317" i="9"/>
  <c r="G317" i="9"/>
  <c r="F317" i="9"/>
  <c r="E317" i="9"/>
  <c r="B317" i="9"/>
  <c r="F316" i="9"/>
  <c r="F315" i="9"/>
  <c r="F314" i="9"/>
  <c r="H313" i="9"/>
  <c r="G313" i="9"/>
  <c r="F313" i="9"/>
  <c r="E313" i="9"/>
  <c r="B313" i="9"/>
  <c r="H312" i="9"/>
  <c r="G312" i="9"/>
  <c r="F312" i="9"/>
  <c r="E312" i="9"/>
  <c r="B312" i="9"/>
  <c r="H311" i="9"/>
  <c r="G311" i="9"/>
  <c r="F311" i="9"/>
  <c r="E311" i="9"/>
  <c r="B311" i="9"/>
  <c r="F310" i="9"/>
  <c r="F309" i="9"/>
  <c r="F308" i="9"/>
  <c r="H307" i="9"/>
  <c r="G307" i="9"/>
  <c r="F307" i="9"/>
  <c r="E307" i="9"/>
  <c r="B307" i="9"/>
  <c r="F306" i="9"/>
  <c r="H305" i="9"/>
  <c r="G305" i="9"/>
  <c r="F305" i="9"/>
  <c r="E305" i="9"/>
  <c r="B305" i="9"/>
  <c r="H304" i="9"/>
  <c r="G304" i="9"/>
  <c r="F304" i="9"/>
  <c r="E304" i="9"/>
  <c r="B304" i="9"/>
  <c r="H303" i="9"/>
  <c r="G303" i="9"/>
  <c r="F303" i="9"/>
  <c r="E303" i="9"/>
  <c r="B303" i="9"/>
  <c r="F302" i="9"/>
  <c r="F301" i="9"/>
  <c r="F300" i="9"/>
  <c r="F299" i="9"/>
  <c r="F298" i="9"/>
  <c r="F297" i="9"/>
  <c r="L296" i="9"/>
  <c r="H296" i="9"/>
  <c r="F296" i="9"/>
  <c r="F295" i="9"/>
  <c r="I294" i="9"/>
  <c r="H294" i="9"/>
  <c r="F294" i="9"/>
  <c r="E294" i="9"/>
  <c r="B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c r="E240" i="9"/>
  <c r="B240" i="9"/>
  <c r="M239" i="9"/>
  <c r="L239" i="9"/>
  <c r="F239" i="9"/>
  <c r="E239" i="9"/>
  <c r="B239" i="9"/>
  <c r="M238" i="9"/>
  <c r="L238" i="9"/>
  <c r="F238" i="9"/>
  <c r="E238" i="9"/>
  <c r="B238" i="9"/>
  <c r="M237" i="9"/>
  <c r="L237" i="9"/>
  <c r="F237" i="9"/>
  <c r="E237" i="9"/>
  <c r="B237" i="9"/>
  <c r="M236" i="9"/>
  <c r="L236" i="9"/>
  <c r="F236" i="9"/>
  <c r="E236" i="9"/>
  <c r="B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F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G37" i="9"/>
  <c r="F37" i="9"/>
  <c r="E37" i="9"/>
  <c r="B37" i="9"/>
  <c r="H36" i="9"/>
  <c r="G36" i="9"/>
  <c r="F36" i="9"/>
  <c r="E36" i="9"/>
  <c r="B36" i="9"/>
  <c r="H35" i="9"/>
  <c r="G35" i="9"/>
  <c r="F35" i="9"/>
  <c r="E35" i="9"/>
  <c r="B35" i="9"/>
  <c r="H34" i="9"/>
  <c r="G34" i="9"/>
  <c r="F34" i="9"/>
  <c r="E34" i="9"/>
  <c r="B34" i="9"/>
  <c r="H33" i="9"/>
  <c r="G33" i="9"/>
  <c r="F33" i="9"/>
  <c r="E33" i="9"/>
  <c r="B33" i="9"/>
  <c r="H32" i="9"/>
  <c r="G32" i="9"/>
  <c r="F32" i="9"/>
  <c r="E32" i="9"/>
  <c r="B32" i="9"/>
  <c r="H31" i="9"/>
  <c r="G31" i="9"/>
  <c r="F31" i="9"/>
  <c r="E31" i="9"/>
  <c r="B31" i="9"/>
  <c r="H30" i="9"/>
  <c r="G30" i="9"/>
  <c r="F30" i="9"/>
  <c r="E30" i="9"/>
  <c r="B30" i="9"/>
  <c r="H29" i="9"/>
  <c r="G29" i="9"/>
  <c r="F29" i="9"/>
  <c r="E29" i="9"/>
  <c r="B29" i="9"/>
  <c r="H28" i="9"/>
  <c r="G28" i="9"/>
  <c r="F28" i="9"/>
  <c r="E28" i="9"/>
  <c r="B28" i="9"/>
  <c r="H27" i="9"/>
  <c r="G27" i="9"/>
  <c r="F27" i="9"/>
  <c r="E27" i="9"/>
  <c r="B27" i="9"/>
  <c r="H26" i="9"/>
  <c r="G26" i="9"/>
  <c r="F26" i="9"/>
  <c r="E26" i="9"/>
  <c r="B26" i="9"/>
  <c r="H25" i="9"/>
  <c r="G25" i="9"/>
  <c r="F25" i="9"/>
  <c r="E25" i="9"/>
  <c r="B25" i="9"/>
  <c r="F24" i="9"/>
  <c r="F4" i="9"/>
  <c r="O3" i="9"/>
  <c r="G296" i="9" s="1"/>
  <c r="E296" i="9" s="1"/>
  <c r="B296" i="9" s="1"/>
  <c r="I3" i="9"/>
  <c r="H3" i="9"/>
  <c r="G3" i="9"/>
  <c r="D104" i="8"/>
  <c r="D97" i="8"/>
  <c r="D92" i="8"/>
  <c r="D87" i="8"/>
  <c r="D82" i="8"/>
  <c r="D77" i="8"/>
  <c r="D72" i="8"/>
  <c r="D67" i="8"/>
  <c r="D62" i="8"/>
  <c r="D57" i="8"/>
  <c r="D52" i="8"/>
  <c r="D51" i="8"/>
  <c r="D46" i="8"/>
  <c r="D45" i="8"/>
  <c r="D37" i="8"/>
  <c r="D27" i="8"/>
  <c r="D25" i="8"/>
  <c r="D18" i="8"/>
  <c r="D8" i="8"/>
  <c r="D6" i="8"/>
  <c r="E44" i="7"/>
  <c r="D44" i="7"/>
  <c r="E39" i="7"/>
  <c r="D39" i="7"/>
  <c r="E38" i="7"/>
  <c r="D38" i="7"/>
  <c r="E30" i="7"/>
  <c r="D30" i="7"/>
  <c r="E23" i="7"/>
  <c r="D23" i="7"/>
  <c r="E22" i="7"/>
  <c r="D22" i="7"/>
  <c r="E14" i="7"/>
  <c r="D14" i="7"/>
  <c r="E7" i="7"/>
  <c r="D7" i="7"/>
  <c r="E6" i="7"/>
  <c r="D6" i="7"/>
  <c r="E5" i="7"/>
  <c r="D5" i="7"/>
  <c r="G345" i="9" s="1"/>
  <c r="E345" i="9" s="1"/>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E118" i="6"/>
  <c r="D118" i="6"/>
  <c r="F118" i="6" s="1"/>
  <c r="F117" i="6"/>
  <c r="F116" i="6"/>
  <c r="E115" i="6"/>
  <c r="D115" i="6"/>
  <c r="F115" i="6" s="1"/>
  <c r="E114" i="6"/>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E141" i="6" s="1"/>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D296" i="5"/>
  <c r="F296" i="5" s="1"/>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D274" i="5"/>
  <c r="F274" i="5" s="1"/>
  <c r="F273" i="5"/>
  <c r="F272" i="5"/>
  <c r="F271" i="5"/>
  <c r="F270" i="5"/>
  <c r="F269" i="5"/>
  <c r="F268" i="5"/>
  <c r="F267" i="5"/>
  <c r="F266" i="5"/>
  <c r="F265" i="5"/>
  <c r="E264" i="5"/>
  <c r="D264" i="5"/>
  <c r="F264" i="5" s="1"/>
  <c r="F263" i="5"/>
  <c r="F262" i="5"/>
  <c r="F261" i="5"/>
  <c r="E260" i="5"/>
  <c r="D260" i="5"/>
  <c r="F260" i="5" s="1"/>
  <c r="F259" i="5"/>
  <c r="F258" i="5"/>
  <c r="F257" i="5"/>
  <c r="E256" i="5"/>
  <c r="D256" i="5"/>
  <c r="F256" i="5" s="1"/>
  <c r="E255" i="5"/>
  <c r="D255" i="5"/>
  <c r="F255" i="5" s="1"/>
  <c r="F254" i="5"/>
  <c r="F253" i="5"/>
  <c r="E252" i="5"/>
  <c r="D252" i="5"/>
  <c r="F252" i="5" s="1"/>
  <c r="E251" i="5"/>
  <c r="D251" i="5"/>
  <c r="F251"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20" i="5" s="1"/>
  <c r="E219" i="5"/>
  <c r="H339" i="9" s="1"/>
  <c r="D219" i="5"/>
  <c r="F218" i="5"/>
  <c r="F217" i="5"/>
  <c r="F216" i="5"/>
  <c r="F215" i="5"/>
  <c r="F214" i="5"/>
  <c r="F213" i="5"/>
  <c r="F212" i="5"/>
  <c r="E211" i="5"/>
  <c r="D211" i="5"/>
  <c r="F211" i="5" s="1"/>
  <c r="F210" i="5"/>
  <c r="F209" i="5"/>
  <c r="F208" i="5"/>
  <c r="F207" i="5"/>
  <c r="F206" i="5"/>
  <c r="F205" i="5"/>
  <c r="E204" i="5"/>
  <c r="D204" i="5"/>
  <c r="F204" i="5" s="1"/>
  <c r="E203" i="5"/>
  <c r="H338" i="9" s="1"/>
  <c r="D203"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1" i="5" s="1"/>
  <c r="F180" i="5"/>
  <c r="F179" i="5"/>
  <c r="E178" i="5"/>
  <c r="H336" i="9" s="1"/>
  <c r="D178" i="5"/>
  <c r="E177" i="5"/>
  <c r="D177" i="5"/>
  <c r="F177" i="5" s="1"/>
  <c r="E176" i="5"/>
  <c r="D176" i="5"/>
  <c r="F176"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47" i="5"/>
  <c r="F147" i="5" s="1"/>
  <c r="F146" i="5"/>
  <c r="F145" i="5"/>
  <c r="F144" i="5"/>
  <c r="E143" i="5"/>
  <c r="D143" i="5"/>
  <c r="F143" i="5" s="1"/>
  <c r="F142" i="5"/>
  <c r="F141" i="5"/>
  <c r="F140" i="5"/>
  <c r="F139" i="5"/>
  <c r="F138" i="5"/>
  <c r="F137" i="5"/>
  <c r="E136" i="5"/>
  <c r="D136" i="5"/>
  <c r="F136" i="5" s="1"/>
  <c r="E135" i="5"/>
  <c r="D135" i="5"/>
  <c r="F135" i="5" s="1"/>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D88" i="5"/>
  <c r="F88" i="5" s="1"/>
  <c r="F87" i="5"/>
  <c r="F86" i="5"/>
  <c r="F85" i="5"/>
  <c r="F84" i="5"/>
  <c r="F83" i="5"/>
  <c r="E82" i="5"/>
  <c r="D82" i="5"/>
  <c r="F82" i="5" s="1"/>
  <c r="F81" i="5"/>
  <c r="F80" i="5"/>
  <c r="F79" i="5"/>
  <c r="F78" i="5"/>
  <c r="F77" i="5"/>
  <c r="E76" i="5"/>
  <c r="D76" i="5"/>
  <c r="F76" i="5" s="1"/>
  <c r="F75" i="5"/>
  <c r="F74" i="5"/>
  <c r="F73" i="5"/>
  <c r="F72" i="5"/>
  <c r="E71" i="5"/>
  <c r="D71" i="5"/>
  <c r="F71" i="5" s="1"/>
  <c r="E70" i="5"/>
  <c r="D70" i="5"/>
  <c r="F70" i="5" s="1"/>
  <c r="E69" i="5"/>
  <c r="D69" i="5"/>
  <c r="F69"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E7" i="5"/>
  <c r="D7" i="5"/>
  <c r="F7" i="5" s="1"/>
  <c r="E6" i="5"/>
  <c r="H299" i="9" s="1"/>
  <c r="D6"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E629" i="4"/>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D585" i="4"/>
  <c r="F585" i="4" s="1"/>
  <c r="E584" i="4"/>
  <c r="D584" i="4"/>
  <c r="F584" i="4" s="1"/>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E536" i="4"/>
  <c r="D536" i="4"/>
  <c r="F536" i="4" s="1"/>
  <c r="E535" i="4"/>
  <c r="D535" i="4"/>
  <c r="F534" i="4"/>
  <c r="F533" i="4"/>
  <c r="E532" i="4"/>
  <c r="D532" i="4"/>
  <c r="F532" i="4" s="1"/>
  <c r="F531" i="4"/>
  <c r="F530" i="4"/>
  <c r="E529" i="4"/>
  <c r="D529" i="4"/>
  <c r="F529" i="4" s="1"/>
  <c r="F528" i="4"/>
  <c r="F527" i="4"/>
  <c r="E526" i="4"/>
  <c r="D526" i="4"/>
  <c r="F526" i="4" s="1"/>
  <c r="F525" i="4"/>
  <c r="F524" i="4"/>
  <c r="E523" i="4"/>
  <c r="D523" i="4"/>
  <c r="F523" i="4" s="1"/>
  <c r="E522" i="4"/>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D467" i="4"/>
  <c r="F467" i="4" s="1"/>
  <c r="E466"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D431" i="4"/>
  <c r="F431" i="4" s="1"/>
  <c r="E430" i="4"/>
  <c r="E639" i="4" s="1"/>
  <c r="D430" i="4"/>
  <c r="E428" i="4"/>
  <c r="D428" i="4"/>
  <c r="F428" i="4" s="1"/>
  <c r="E427" i="4"/>
  <c r="D427" i="4"/>
  <c r="E426" i="4"/>
  <c r="E647" i="4" s="1"/>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D373" i="4"/>
  <c r="F373" i="4" s="1"/>
  <c r="F372" i="4"/>
  <c r="F371" i="4"/>
  <c r="F370" i="4"/>
  <c r="F369" i="4"/>
  <c r="F368" i="4"/>
  <c r="F367" i="4"/>
  <c r="E366" i="4"/>
  <c r="D366" i="4"/>
  <c r="F366" i="4" s="1"/>
  <c r="F365" i="4"/>
  <c r="F364" i="4"/>
  <c r="F363" i="4"/>
  <c r="E362" i="4"/>
  <c r="D362" i="4"/>
  <c r="F362" i="4" s="1"/>
  <c r="E361" i="4"/>
  <c r="D361" i="4"/>
  <c r="F361" i="4" s="1"/>
  <c r="E360" i="4"/>
  <c r="D360" i="4"/>
  <c r="F359" i="4"/>
  <c r="E358" i="4"/>
  <c r="D358" i="4"/>
  <c r="F358" i="4" s="1"/>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D321" i="4"/>
  <c r="F321" i="4" s="1"/>
  <c r="F320" i="4"/>
  <c r="F319" i="4"/>
  <c r="F318" i="4"/>
  <c r="F317" i="4"/>
  <c r="F316" i="4"/>
  <c r="F315" i="4"/>
  <c r="E314" i="4"/>
  <c r="D314" i="4"/>
  <c r="F314" i="4" s="1"/>
  <c r="F313" i="4"/>
  <c r="F312" i="4"/>
  <c r="F311" i="4"/>
  <c r="E310" i="4"/>
  <c r="D310" i="4"/>
  <c r="F310" i="4" s="1"/>
  <c r="E309" i="4"/>
  <c r="D309" i="4"/>
  <c r="F309" i="4" s="1"/>
  <c r="E308" i="4"/>
  <c r="E417" i="4" s="1"/>
  <c r="D308"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E273" i="4"/>
  <c r="D273" i="4"/>
  <c r="F273" i="4" s="1"/>
  <c r="F272" i="4"/>
  <c r="F271" i="4"/>
  <c r="F270" i="4"/>
  <c r="E269" i="4"/>
  <c r="D269" i="4"/>
  <c r="F269" i="4" s="1"/>
  <c r="F268" i="4"/>
  <c r="F267" i="4"/>
  <c r="F266" i="4"/>
  <c r="F265" i="4"/>
  <c r="F264" i="4"/>
  <c r="E263" i="4"/>
  <c r="D263" i="4"/>
  <c r="F263" i="4" s="1"/>
  <c r="E262" i="4"/>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E230" i="4"/>
  <c r="D230" i="4"/>
  <c r="F230" i="4" s="1"/>
  <c r="F229" i="4"/>
  <c r="F228" i="4"/>
  <c r="F227" i="4"/>
  <c r="F226" i="4"/>
  <c r="E225" i="4"/>
  <c r="D225" i="4"/>
  <c r="F225" i="4" s="1"/>
  <c r="F224" i="4"/>
  <c r="F223" i="4"/>
  <c r="E222" i="4"/>
  <c r="D222" i="4"/>
  <c r="F222" i="4" s="1"/>
  <c r="E221" i="4"/>
  <c r="D221" i="4"/>
  <c r="F221" i="4" s="1"/>
  <c r="F220" i="4"/>
  <c r="F219" i="4"/>
  <c r="F218" i="4"/>
  <c r="F217" i="4"/>
  <c r="E216" i="4"/>
  <c r="D216" i="4"/>
  <c r="F216" i="4" s="1"/>
  <c r="F215" i="4"/>
  <c r="F214" i="4"/>
  <c r="F213" i="4"/>
  <c r="F212" i="4"/>
  <c r="F211" i="4"/>
  <c r="F210" i="4"/>
  <c r="F209" i="4"/>
  <c r="E208" i="4"/>
  <c r="D208" i="4"/>
  <c r="F208" i="4" s="1"/>
  <c r="F207" i="4"/>
  <c r="F206" i="4"/>
  <c r="F205" i="4"/>
  <c r="F204" i="4"/>
  <c r="E203" i="4"/>
  <c r="D203" i="4"/>
  <c r="F203" i="4" s="1"/>
  <c r="E202" i="4"/>
  <c r="D202" i="4"/>
  <c r="F202"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5" i="4"/>
  <c r="F165" i="4" s="1"/>
  <c r="E164" i="4"/>
  <c r="D164" i="4"/>
  <c r="F164" i="4" s="1"/>
  <c r="F163" i="4"/>
  <c r="F162" i="4"/>
  <c r="F161" i="4"/>
  <c r="E160" i="4"/>
  <c r="D160" i="4"/>
  <c r="F160" i="4" s="1"/>
  <c r="F159" i="4"/>
  <c r="F158" i="4"/>
  <c r="F157" i="4"/>
  <c r="F156" i="4"/>
  <c r="F155" i="4"/>
  <c r="E154" i="4"/>
  <c r="D154" i="4"/>
  <c r="F154" i="4" s="1"/>
  <c r="E153" i="4"/>
  <c r="D153" i="4"/>
  <c r="E152" i="4"/>
  <c r="E299" i="4" s="1"/>
  <c r="D152" i="4"/>
  <c r="F151" i="4"/>
  <c r="F150" i="4"/>
  <c r="F149" i="4"/>
  <c r="F148" i="4"/>
  <c r="F147" i="4"/>
  <c r="F146" i="4"/>
  <c r="F145" i="4"/>
  <c r="F144" i="4"/>
  <c r="F143" i="4"/>
  <c r="F142" i="4"/>
  <c r="E141" i="4"/>
  <c r="D141" i="4"/>
  <c r="F141" i="4" s="1"/>
  <c r="E140" i="4"/>
  <c r="D140" i="4"/>
  <c r="F140" i="4" s="1"/>
  <c r="F139" i="4"/>
  <c r="F138" i="4"/>
  <c r="F137" i="4"/>
  <c r="F136" i="4"/>
  <c r="E135" i="4"/>
  <c r="D135" i="4"/>
  <c r="F135" i="4" s="1"/>
  <c r="E134" i="4"/>
  <c r="D134" i="4"/>
  <c r="F134" i="4" s="1"/>
  <c r="F133" i="4"/>
  <c r="F132" i="4"/>
  <c r="F131" i="4"/>
  <c r="F130" i="4"/>
  <c r="E129" i="4"/>
  <c r="D129" i="4"/>
  <c r="F129" i="4" s="1"/>
  <c r="F128" i="4"/>
  <c r="F127" i="4"/>
  <c r="E126" i="4"/>
  <c r="D126" i="4"/>
  <c r="F126" i="4" s="1"/>
  <c r="E125" i="4"/>
  <c r="D125" i="4"/>
  <c r="F125" i="4" s="1"/>
  <c r="F124" i="4"/>
  <c r="F123" i="4"/>
  <c r="F122" i="4"/>
  <c r="F121" i="4"/>
  <c r="E120" i="4"/>
  <c r="D120" i="4"/>
  <c r="F120" i="4" s="1"/>
  <c r="F119" i="4"/>
  <c r="F118" i="4"/>
  <c r="F117" i="4"/>
  <c r="F116" i="4"/>
  <c r="F115" i="4"/>
  <c r="F114" i="4"/>
  <c r="F113" i="4"/>
  <c r="E112" i="4"/>
  <c r="D112" i="4"/>
  <c r="F112" i="4" s="1"/>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D82" i="4"/>
  <c r="F82" i="4" s="1"/>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9" i="4" s="1"/>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E6" i="4"/>
  <c r="D6" i="4"/>
  <c r="I40" i="3"/>
  <c r="G40" i="3"/>
  <c r="B40" i="3"/>
  <c r="I39" i="3"/>
  <c r="G39" i="3"/>
  <c r="B39" i="3"/>
  <c r="G38" i="3"/>
  <c r="B38" i="3"/>
  <c r="H37" i="3"/>
  <c r="G37" i="3"/>
  <c r="B37" i="3"/>
  <c r="I35" i="3"/>
  <c r="H35" i="3"/>
  <c r="G35" i="3"/>
  <c r="B35" i="3"/>
  <c r="I34" i="3"/>
  <c r="H34" i="3"/>
  <c r="G34" i="3"/>
  <c r="B34" i="3"/>
  <c r="I33" i="3"/>
  <c r="H33" i="3"/>
  <c r="G33" i="3"/>
  <c r="B33" i="3"/>
  <c r="I32" i="3"/>
  <c r="H32" i="3"/>
  <c r="G32" i="3"/>
  <c r="B32" i="3"/>
  <c r="I30" i="3"/>
  <c r="G30" i="3"/>
  <c r="B30" i="3"/>
  <c r="I29" i="3"/>
  <c r="H29" i="3"/>
  <c r="G29" i="3"/>
  <c r="B29" i="3"/>
  <c r="I28" i="3"/>
  <c r="H28" i="3"/>
  <c r="G28" i="3"/>
  <c r="B28" i="3"/>
  <c r="I27" i="3"/>
  <c r="H27" i="3"/>
  <c r="G27" i="3"/>
  <c r="B27" i="3"/>
  <c r="I26" i="3"/>
  <c r="H26" i="3"/>
  <c r="G26" i="3"/>
  <c r="B26" i="3"/>
  <c r="I24" i="3"/>
  <c r="H24" i="3"/>
  <c r="G24" i="3"/>
  <c r="B24" i="3"/>
  <c r="I23" i="3"/>
  <c r="H23" i="3"/>
  <c r="G23" i="3"/>
  <c r="B23" i="3"/>
  <c r="I22" i="3"/>
  <c r="H22" i="3"/>
  <c r="G22" i="3"/>
  <c r="B22" i="3"/>
  <c r="I21" i="3"/>
  <c r="H21" i="3"/>
  <c r="G21" i="3"/>
  <c r="B21" i="3"/>
  <c r="G19" i="3"/>
  <c r="B19" i="3"/>
  <c r="G18" i="3"/>
  <c r="B18" i="3"/>
  <c r="I17" i="3"/>
  <c r="H17" i="3"/>
  <c r="G17" i="3"/>
  <c r="B17" i="3"/>
  <c r="I16" i="3"/>
  <c r="H16" i="3"/>
  <c r="G16" i="3"/>
  <c r="B16" i="3"/>
  <c r="H10" i="3" a="1"/>
  <c r="H10" i="3"/>
  <c r="L3" i="9" s="1"/>
  <c r="C1686" i="1"/>
  <c r="C1685" i="1"/>
  <c r="C1684" i="1"/>
  <c r="C1683" i="1"/>
  <c r="C1682" i="1"/>
  <c r="C1681" i="1"/>
  <c r="C1680" i="1"/>
  <c r="C1679" i="1"/>
  <c r="C1678" i="1"/>
  <c r="C1677" i="1"/>
  <c r="C1676" i="1"/>
  <c r="C1675" i="1"/>
  <c r="C1674" i="1"/>
  <c r="C1673" i="1"/>
  <c r="C1672" i="1"/>
  <c r="C1671" i="1"/>
  <c r="C1670" i="1"/>
  <c r="C1669" i="1"/>
  <c r="C1668" i="1"/>
  <c r="C1667" i="1"/>
  <c r="C1666" i="1"/>
  <c r="C1665" i="1"/>
  <c r="C1664" i="1"/>
  <c r="C1663" i="1"/>
  <c r="C1662" i="1"/>
  <c r="C1661" i="1"/>
  <c r="C1660" i="1"/>
  <c r="C1659" i="1"/>
  <c r="C1658" i="1"/>
  <c r="C1657" i="1"/>
  <c r="C1656" i="1"/>
  <c r="C1655" i="1"/>
  <c r="C1654" i="1"/>
  <c r="C1653" i="1"/>
  <c r="C1652" i="1"/>
  <c r="C1651" i="1"/>
  <c r="C1650" i="1"/>
  <c r="C1649" i="1"/>
  <c r="C1648" i="1"/>
  <c r="C1647" i="1"/>
  <c r="C1646" i="1"/>
  <c r="C1645" i="1"/>
  <c r="C1644" i="1"/>
  <c r="C1643" i="1"/>
  <c r="C1642" i="1"/>
  <c r="C1641" i="1"/>
  <c r="C1640" i="1"/>
  <c r="C1639" i="1"/>
  <c r="C1638" i="1"/>
  <c r="C1637" i="1"/>
  <c r="C1636" i="1"/>
  <c r="C1635" i="1"/>
  <c r="C1634" i="1"/>
  <c r="C1633" i="1"/>
  <c r="C1632" i="1"/>
  <c r="C1631" i="1"/>
  <c r="C1630" i="1"/>
  <c r="C1629" i="1"/>
  <c r="C1628" i="1"/>
  <c r="C1627" i="1"/>
  <c r="C1626" i="1"/>
  <c r="C1625" i="1"/>
  <c r="C1624" i="1"/>
  <c r="C1623" i="1"/>
  <c r="C1622" i="1"/>
  <c r="C1620" i="1"/>
  <c r="C1619" i="1"/>
  <c r="C1618" i="1"/>
  <c r="C1617" i="1"/>
  <c r="C1616" i="1"/>
  <c r="C1615" i="1"/>
  <c r="C1614" i="1"/>
  <c r="C1613" i="1"/>
  <c r="C1612" i="1"/>
  <c r="C1611" i="1"/>
  <c r="C1610" i="1"/>
  <c r="C1609" i="1"/>
  <c r="C1608" i="1"/>
  <c r="C1607" i="1"/>
  <c r="C1606" i="1"/>
  <c r="C1605" i="1"/>
  <c r="C1604" i="1"/>
  <c r="C1603" i="1"/>
  <c r="C1602" i="1"/>
  <c r="C1601" i="1"/>
  <c r="C1600" i="1"/>
  <c r="C1599" i="1"/>
  <c r="C1598" i="1"/>
  <c r="C1597" i="1"/>
  <c r="C1596" i="1"/>
  <c r="C1595" i="1"/>
  <c r="C1594" i="1"/>
  <c r="C1593" i="1"/>
  <c r="C1592" i="1"/>
  <c r="C1591" i="1"/>
  <c r="C1590" i="1"/>
  <c r="C1589" i="1"/>
  <c r="C1588" i="1"/>
  <c r="C1587" i="1"/>
  <c r="C1586" i="1"/>
  <c r="C1585" i="1"/>
  <c r="C1584" i="1"/>
  <c r="C1583" i="1"/>
  <c r="C1582" i="1"/>
  <c r="D1581" i="1"/>
  <c r="C1581" i="1"/>
  <c r="D1580" i="1"/>
  <c r="C1580" i="1"/>
  <c r="D1579" i="1"/>
  <c r="C1579" i="1"/>
  <c r="D1578" i="1"/>
  <c r="C1578" i="1"/>
  <c r="D1577" i="1"/>
  <c r="C1577" i="1"/>
  <c r="D1576" i="1"/>
  <c r="C1576" i="1"/>
  <c r="D1575" i="1"/>
  <c r="C1575" i="1"/>
  <c r="D1574" i="1"/>
  <c r="C1574" i="1"/>
  <c r="D1573" i="1"/>
  <c r="C1573" i="1"/>
  <c r="D1572" i="1"/>
  <c r="C1572" i="1"/>
  <c r="D1571" i="1"/>
  <c r="C1571" i="1"/>
  <c r="D1570" i="1"/>
  <c r="C1570" i="1"/>
  <c r="D1569" i="1"/>
  <c r="C1569" i="1"/>
  <c r="D1568" i="1"/>
  <c r="C1568" i="1"/>
  <c r="D1567" i="1"/>
  <c r="C1567" i="1"/>
  <c r="D1566" i="1"/>
  <c r="C1566" i="1"/>
  <c r="D1565" i="1"/>
  <c r="C1565" i="1"/>
  <c r="D1564" i="1"/>
  <c r="C1564" i="1"/>
  <c r="D1563" i="1"/>
  <c r="C1563" i="1"/>
  <c r="D1562" i="1"/>
  <c r="C1562" i="1"/>
  <c r="D1561" i="1"/>
  <c r="C1561" i="1"/>
  <c r="D1560" i="1"/>
  <c r="C1560" i="1"/>
  <c r="D1559" i="1"/>
  <c r="C1559" i="1"/>
  <c r="D1558" i="1"/>
  <c r="C1558" i="1"/>
  <c r="D1557" i="1"/>
  <c r="C1557" i="1"/>
  <c r="D1556" i="1"/>
  <c r="C1556" i="1"/>
  <c r="D1555" i="1"/>
  <c r="C1555" i="1"/>
  <c r="D1554" i="1"/>
  <c r="C1554" i="1"/>
  <c r="D1553" i="1"/>
  <c r="C1553" i="1"/>
  <c r="D1552" i="1"/>
  <c r="C1552" i="1"/>
  <c r="D1551" i="1"/>
  <c r="C1551" i="1"/>
  <c r="D1550" i="1"/>
  <c r="C1550" i="1"/>
  <c r="D1549" i="1"/>
  <c r="C1549" i="1"/>
  <c r="D1548" i="1"/>
  <c r="C1548" i="1"/>
  <c r="D1547" i="1"/>
  <c r="C1547" i="1"/>
  <c r="D1546" i="1"/>
  <c r="C1546" i="1"/>
  <c r="D1545" i="1"/>
  <c r="C1545" i="1"/>
  <c r="D1544" i="1"/>
  <c r="C1544" i="1"/>
  <c r="D1543" i="1"/>
  <c r="C1543" i="1"/>
  <c r="D1542" i="1"/>
  <c r="C1542" i="1"/>
  <c r="D1541" i="1"/>
  <c r="C1541" i="1"/>
  <c r="D1540" i="1"/>
  <c r="C1540" i="1"/>
  <c r="D1539" i="1"/>
  <c r="C1539" i="1"/>
  <c r="D1538" i="1"/>
  <c r="C1538" i="1"/>
  <c r="D1537" i="1"/>
  <c r="D1536" i="1"/>
  <c r="C1536" i="1"/>
  <c r="D1535" i="1"/>
  <c r="C1535" i="1"/>
  <c r="D1534" i="1"/>
  <c r="C1534" i="1"/>
  <c r="D1533" i="1"/>
  <c r="C1533" i="1"/>
  <c r="D1532" i="1"/>
  <c r="C1532" i="1"/>
  <c r="D1531" i="1"/>
  <c r="C1531" i="1"/>
  <c r="D1530" i="1"/>
  <c r="C1530" i="1"/>
  <c r="D1529" i="1"/>
  <c r="C1529" i="1"/>
  <c r="D1528" i="1"/>
  <c r="C1528" i="1"/>
  <c r="D1527" i="1"/>
  <c r="C1527" i="1"/>
  <c r="D1526" i="1"/>
  <c r="C1526" i="1"/>
  <c r="D1525" i="1"/>
  <c r="C1525" i="1"/>
  <c r="D1524" i="1"/>
  <c r="C1524" i="1"/>
  <c r="D1523" i="1"/>
  <c r="C1523" i="1"/>
  <c r="D1522" i="1"/>
  <c r="C1522" i="1"/>
  <c r="D1521" i="1"/>
  <c r="C1521" i="1"/>
  <c r="D1520" i="1"/>
  <c r="C1520" i="1"/>
  <c r="D1519" i="1"/>
  <c r="C1519" i="1"/>
  <c r="D1518" i="1"/>
  <c r="C1518" i="1"/>
  <c r="D1517" i="1"/>
  <c r="C1517" i="1"/>
  <c r="D1516" i="1"/>
  <c r="C1516" i="1"/>
  <c r="D1515" i="1"/>
  <c r="C1515" i="1"/>
  <c r="D1514" i="1"/>
  <c r="C1514" i="1"/>
  <c r="D1513" i="1"/>
  <c r="C1513" i="1"/>
  <c r="D1512" i="1"/>
  <c r="C1512" i="1"/>
  <c r="D1511" i="1"/>
  <c r="C1511" i="1"/>
  <c r="D1510" i="1"/>
  <c r="C1510" i="1"/>
  <c r="D1509" i="1"/>
  <c r="C1509" i="1"/>
  <c r="D1508" i="1"/>
  <c r="C1508" i="1"/>
  <c r="D1507" i="1"/>
  <c r="C1507" i="1"/>
  <c r="D1506" i="1"/>
  <c r="C1506" i="1"/>
  <c r="D1505" i="1"/>
  <c r="C1505" i="1"/>
  <c r="D1504" i="1"/>
  <c r="C1504" i="1"/>
  <c r="D1503" i="1"/>
  <c r="C1503" i="1"/>
  <c r="D1502" i="1"/>
  <c r="C1502" i="1"/>
  <c r="D1501" i="1"/>
  <c r="C1501" i="1"/>
  <c r="D1500" i="1"/>
  <c r="C1500" i="1"/>
  <c r="D1499" i="1"/>
  <c r="C1499" i="1"/>
  <c r="D1498" i="1"/>
  <c r="C1498" i="1"/>
  <c r="D1497" i="1"/>
  <c r="C1497" i="1"/>
  <c r="D1496" i="1"/>
  <c r="C1496" i="1"/>
  <c r="D1495" i="1"/>
  <c r="C1495" i="1"/>
  <c r="D1494" i="1"/>
  <c r="C1494" i="1"/>
  <c r="D1493" i="1"/>
  <c r="C1493" i="1"/>
  <c r="D1492" i="1"/>
  <c r="C1492" i="1"/>
  <c r="D1491" i="1"/>
  <c r="C1491" i="1"/>
  <c r="D1490" i="1"/>
  <c r="C1490" i="1"/>
  <c r="D1489" i="1"/>
  <c r="C1489" i="1"/>
  <c r="D1488" i="1"/>
  <c r="C1488" i="1"/>
  <c r="D1487" i="1"/>
  <c r="C1487" i="1"/>
  <c r="D1486" i="1"/>
  <c r="C1486" i="1"/>
  <c r="D1485" i="1"/>
  <c r="C1485" i="1"/>
  <c r="D1484" i="1"/>
  <c r="C1484" i="1"/>
  <c r="D1483" i="1"/>
  <c r="C1483" i="1"/>
  <c r="D1482" i="1"/>
  <c r="C1482" i="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1" i="1"/>
  <c r="D636" i="1"/>
  <c r="C636" i="1"/>
  <c r="D635" i="1"/>
  <c r="C635" i="1"/>
  <c r="D633" i="1"/>
  <c r="D632" i="1"/>
  <c r="C632" i="1"/>
  <c r="D631" i="1"/>
  <c r="C631" i="1"/>
  <c r="D630" i="1"/>
  <c r="C630" i="1"/>
  <c r="D629" i="1"/>
  <c r="C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C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16" i="1"/>
  <c r="C416" i="1"/>
  <c r="D415" i="1"/>
  <c r="C415" i="1"/>
  <c r="D414" i="1"/>
  <c r="C414" i="1"/>
  <c r="D412" i="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C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C304" i="1"/>
  <c r="D303" i="1"/>
  <c r="C303" i="1"/>
  <c r="D302" i="1"/>
  <c r="C302" i="1"/>
  <c r="D301" i="1"/>
  <c r="C301" i="1"/>
  <c r="D300" i="1"/>
  <c r="C300" i="1"/>
  <c r="D299" i="1"/>
  <c r="C299" i="1"/>
  <c r="D298" i="1"/>
  <c r="C298" i="1"/>
  <c r="D295"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20" i="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2"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9" i="1"/>
  <c r="C159" i="1"/>
  <c r="D158" i="1"/>
  <c r="C158" i="1"/>
  <c r="D157" i="1"/>
  <c r="C157" i="1"/>
  <c r="D156" i="1"/>
  <c r="C156" i="1"/>
  <c r="D155" i="1"/>
  <c r="C155" i="1"/>
  <c r="D154" i="1"/>
  <c r="C154" i="1"/>
  <c r="D153" i="1"/>
  <c r="C153" i="1"/>
  <c r="D152" i="1"/>
  <c r="C152" i="1"/>
  <c r="D151" i="1"/>
  <c r="C151" i="1"/>
  <c r="D150" i="1"/>
  <c r="C150" i="1"/>
  <c r="D149" i="1"/>
  <c r="C149" i="1"/>
  <c r="D148" i="1"/>
  <c r="C148" i="1"/>
  <c r="D147" i="1"/>
  <c r="C147"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D2" i="1"/>
  <c r="C2" i="1"/>
  <c r="H2" i="1" l="1"/>
  <c r="G2" i="1"/>
  <c r="H3" i="1"/>
  <c r="G3" i="1"/>
  <c r="H4" i="1"/>
  <c r="G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5" i="1"/>
  <c r="G25"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0" i="1"/>
  <c r="G40" i="1"/>
  <c r="H41" i="1"/>
  <c r="G41" i="1"/>
  <c r="H42" i="1"/>
  <c r="G42" i="1"/>
  <c r="H43" i="1"/>
  <c r="G43" i="1"/>
  <c r="H44" i="1"/>
  <c r="G44" i="1"/>
  <c r="H45" i="1"/>
  <c r="G45" i="1"/>
  <c r="H46" i="1"/>
  <c r="G46"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8" i="1"/>
  <c r="G78"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2" i="1"/>
  <c r="G102"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0" i="1"/>
  <c r="G120" i="1"/>
  <c r="H121" i="1"/>
  <c r="G121" i="1"/>
  <c r="H122" i="1"/>
  <c r="G122" i="1"/>
  <c r="H123" i="1"/>
  <c r="G123" i="1"/>
  <c r="H124" i="1"/>
  <c r="G124" i="1"/>
  <c r="H125" i="1"/>
  <c r="G125" i="1"/>
  <c r="H126" i="1"/>
  <c r="G126" i="1"/>
  <c r="H127" i="1"/>
  <c r="G127" i="1"/>
  <c r="H128" i="1"/>
  <c r="G128" i="1"/>
  <c r="H129" i="1"/>
  <c r="G129" i="1"/>
  <c r="H130" i="1"/>
  <c r="G130" i="1"/>
  <c r="H131" i="1"/>
  <c r="G131" i="1"/>
  <c r="H132" i="1"/>
  <c r="G132" i="1"/>
  <c r="H133" i="1"/>
  <c r="G133" i="1"/>
  <c r="H134" i="1"/>
  <c r="G134" i="1"/>
  <c r="H135" i="1"/>
  <c r="G135" i="1"/>
  <c r="H136" i="1"/>
  <c r="G136" i="1"/>
  <c r="H137" i="1"/>
  <c r="G137" i="1"/>
  <c r="H138" i="1"/>
  <c r="G138" i="1"/>
  <c r="H139" i="1"/>
  <c r="G139" i="1"/>
  <c r="H140" i="1"/>
  <c r="G140" i="1"/>
  <c r="H141" i="1"/>
  <c r="G141" i="1"/>
  <c r="H142" i="1"/>
  <c r="G142" i="1"/>
  <c r="H143" i="1"/>
  <c r="G143" i="1"/>
  <c r="H144" i="1"/>
  <c r="G144" i="1"/>
  <c r="H145" i="1"/>
  <c r="G145" i="1"/>
  <c r="H146" i="1"/>
  <c r="G146" i="1"/>
  <c r="H147" i="1"/>
  <c r="G147" i="1"/>
  <c r="H148" i="1"/>
  <c r="G148" i="1"/>
  <c r="H149" i="1"/>
  <c r="G149" i="1"/>
  <c r="H150" i="1"/>
  <c r="G150" i="1"/>
  <c r="H151" i="1"/>
  <c r="G151" i="1"/>
  <c r="H152" i="1"/>
  <c r="G152" i="1"/>
  <c r="H153" i="1"/>
  <c r="G153" i="1"/>
  <c r="H154" i="1"/>
  <c r="G154" i="1"/>
  <c r="H155" i="1"/>
  <c r="G155" i="1"/>
  <c r="H156" i="1"/>
  <c r="G156" i="1"/>
  <c r="H157" i="1"/>
  <c r="G157" i="1"/>
  <c r="H158" i="1"/>
  <c r="G158" i="1"/>
  <c r="H159" i="1"/>
  <c r="G159"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2" i="1"/>
  <c r="G192" i="1"/>
  <c r="H193" i="1"/>
  <c r="G193" i="1"/>
  <c r="H194" i="1"/>
  <c r="G194" i="1"/>
  <c r="H195" i="1"/>
  <c r="G195" i="1"/>
  <c r="H196" i="1"/>
  <c r="G196" i="1"/>
  <c r="H197" i="1"/>
  <c r="G197" i="1"/>
  <c r="H198"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1" i="1"/>
  <c r="G211" i="1"/>
  <c r="H212" i="1"/>
  <c r="G212" i="1"/>
  <c r="H213" i="1"/>
  <c r="G213" i="1"/>
  <c r="H214" i="1"/>
  <c r="G214" i="1"/>
  <c r="H215" i="1"/>
  <c r="G215" i="1"/>
  <c r="H216" i="1"/>
  <c r="G216" i="1"/>
  <c r="H217" i="1"/>
  <c r="G217" i="1"/>
  <c r="H218" i="1"/>
  <c r="G218" i="1"/>
  <c r="H219" i="1"/>
  <c r="G219" i="1"/>
  <c r="H220" i="1"/>
  <c r="G220"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8" i="1"/>
  <c r="G248" i="1"/>
  <c r="H249" i="1"/>
  <c r="G249" i="1"/>
  <c r="H250" i="1"/>
  <c r="G250" i="1"/>
  <c r="H251" i="1"/>
  <c r="G251" i="1"/>
  <c r="H252" i="1"/>
  <c r="G252" i="1"/>
  <c r="H253" i="1"/>
  <c r="G253" i="1"/>
  <c r="H254" i="1"/>
  <c r="G254" i="1"/>
  <c r="H255" i="1"/>
  <c r="G255" i="1"/>
  <c r="H256" i="1"/>
  <c r="G256" i="1"/>
  <c r="H257" i="1"/>
  <c r="G257" i="1"/>
  <c r="H258" i="1"/>
  <c r="G258" i="1"/>
  <c r="H259" i="1"/>
  <c r="G259"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5" i="1"/>
  <c r="G285" i="1"/>
  <c r="H286" i="1"/>
  <c r="G286" i="1"/>
  <c r="H287" i="1"/>
  <c r="G287" i="1"/>
  <c r="H288" i="1"/>
  <c r="G288" i="1"/>
  <c r="H289" i="1"/>
  <c r="G289" i="1"/>
  <c r="H290" i="1"/>
  <c r="G290" i="1"/>
  <c r="H291" i="1"/>
  <c r="G291" i="1"/>
  <c r="H292" i="1"/>
  <c r="G292" i="1"/>
  <c r="H293" i="1"/>
  <c r="G293" i="1"/>
  <c r="H294" i="1"/>
  <c r="G294" i="1"/>
  <c r="H298" i="1"/>
  <c r="G298" i="1"/>
  <c r="H299" i="1"/>
  <c r="G299" i="1"/>
  <c r="H300" i="1"/>
  <c r="G300" i="1"/>
  <c r="H301" i="1"/>
  <c r="G301" i="1"/>
  <c r="H302" i="1"/>
  <c r="G302" i="1"/>
  <c r="H303" i="1"/>
  <c r="G303" i="1"/>
  <c r="H304" i="1"/>
  <c r="G304" i="1"/>
  <c r="H305" i="1"/>
  <c r="G305" i="1"/>
  <c r="H306" i="1"/>
  <c r="G306" i="1"/>
  <c r="H307" i="1"/>
  <c r="G307" i="1"/>
  <c r="H308" i="1"/>
  <c r="G308" i="1"/>
  <c r="H309" i="1"/>
  <c r="G309" i="1"/>
  <c r="H310" i="1"/>
  <c r="G310" i="1"/>
  <c r="H311" i="1"/>
  <c r="G311" i="1"/>
  <c r="H312" i="1"/>
  <c r="G312"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39" i="1"/>
  <c r="G339" i="1"/>
  <c r="H340" i="1"/>
  <c r="G340" i="1"/>
  <c r="H341" i="1"/>
  <c r="G341" i="1"/>
  <c r="H342" i="1"/>
  <c r="G342" i="1"/>
  <c r="H343" i="1"/>
  <c r="G343" i="1"/>
  <c r="H344" i="1"/>
  <c r="G344" i="1"/>
  <c r="H345" i="1"/>
  <c r="G345" i="1"/>
  <c r="H346" i="1"/>
  <c r="G346" i="1"/>
  <c r="H347" i="1"/>
  <c r="G347" i="1"/>
  <c r="H348" i="1"/>
  <c r="G348" i="1"/>
  <c r="H349" i="1"/>
  <c r="G349" i="1"/>
  <c r="H350" i="1"/>
  <c r="G350" i="1"/>
  <c r="H351" i="1"/>
  <c r="G351" i="1"/>
  <c r="H352" i="1"/>
  <c r="G352" i="1"/>
  <c r="H353" i="1"/>
  <c r="G353" i="1"/>
  <c r="H354" i="1"/>
  <c r="G354" i="1"/>
  <c r="H355" i="1"/>
  <c r="G355" i="1"/>
  <c r="H356" i="1"/>
  <c r="G356" i="1"/>
  <c r="H357" i="1"/>
  <c r="G357" i="1"/>
  <c r="H358" i="1"/>
  <c r="G358"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3" i="1"/>
  <c r="G383" i="1"/>
  <c r="H384" i="1"/>
  <c r="G384" i="1"/>
  <c r="H385" i="1"/>
  <c r="G385" i="1"/>
  <c r="H386" i="1"/>
  <c r="G386" i="1"/>
  <c r="H387" i="1"/>
  <c r="G387" i="1"/>
  <c r="H388" i="1"/>
  <c r="G388" i="1"/>
  <c r="H389" i="1"/>
  <c r="G389" i="1"/>
  <c r="H390" i="1"/>
  <c r="G390" i="1"/>
  <c r="H391" i="1"/>
  <c r="G391" i="1"/>
  <c r="H392" i="1"/>
  <c r="G392" i="1"/>
  <c r="H393" i="1"/>
  <c r="G393" i="1"/>
  <c r="H394" i="1"/>
  <c r="G394" i="1"/>
  <c r="H395" i="1"/>
  <c r="G395" i="1"/>
  <c r="H396" i="1"/>
  <c r="G396" i="1"/>
  <c r="H397" i="1"/>
  <c r="G397" i="1"/>
  <c r="H398" i="1"/>
  <c r="G398" i="1"/>
  <c r="H399" i="1"/>
  <c r="G399" i="1"/>
  <c r="H400" i="1"/>
  <c r="G400" i="1"/>
  <c r="H401" i="1"/>
  <c r="G401" i="1"/>
  <c r="H402" i="1"/>
  <c r="G402" i="1"/>
  <c r="H403" i="1"/>
  <c r="G403" i="1"/>
  <c r="H404" i="1"/>
  <c r="G404" i="1"/>
  <c r="H405" i="1"/>
  <c r="G405" i="1"/>
  <c r="H406" i="1"/>
  <c r="G406" i="1"/>
  <c r="H407" i="1"/>
  <c r="G407" i="1"/>
  <c r="H408" i="1"/>
  <c r="G408" i="1"/>
  <c r="H409" i="1"/>
  <c r="G409" i="1"/>
  <c r="H410" i="1"/>
  <c r="G410" i="1"/>
  <c r="H411" i="1"/>
  <c r="G411" i="1"/>
  <c r="H414" i="1"/>
  <c r="G414" i="1"/>
  <c r="H415" i="1"/>
  <c r="G415" i="1"/>
  <c r="H416" i="1"/>
  <c r="G416"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3" i="1"/>
  <c r="G453" i="1"/>
  <c r="H454" i="1"/>
  <c r="G454" i="1"/>
  <c r="H455" i="1"/>
  <c r="G455" i="1"/>
  <c r="H456" i="1"/>
  <c r="G456" i="1"/>
  <c r="H457" i="1"/>
  <c r="G457" i="1"/>
  <c r="H458" i="1"/>
  <c r="G458" i="1"/>
  <c r="H459" i="1"/>
  <c r="G459" i="1"/>
  <c r="H460" i="1"/>
  <c r="G460" i="1"/>
  <c r="H461" i="1"/>
  <c r="G461" i="1"/>
  <c r="H462" i="1"/>
  <c r="G462" i="1"/>
  <c r="H463" i="1"/>
  <c r="G463" i="1"/>
  <c r="H464" i="1"/>
  <c r="G464" i="1"/>
  <c r="H465" i="1"/>
  <c r="G465" i="1"/>
  <c r="H466" i="1"/>
  <c r="G466" i="1"/>
  <c r="H467" i="1"/>
  <c r="G467" i="1"/>
  <c r="H468" i="1"/>
  <c r="G468" i="1"/>
  <c r="H469" i="1"/>
  <c r="G469" i="1"/>
  <c r="H470" i="1"/>
  <c r="G470" i="1"/>
  <c r="H471" i="1"/>
  <c r="G471" i="1"/>
  <c r="H472" i="1"/>
  <c r="G472" i="1"/>
  <c r="H473" i="1"/>
  <c r="G473" i="1"/>
  <c r="H474" i="1"/>
  <c r="G474" i="1"/>
  <c r="H475" i="1"/>
  <c r="G475" i="1"/>
  <c r="H476" i="1"/>
  <c r="G476" i="1"/>
  <c r="H477" i="1"/>
  <c r="G477" i="1"/>
  <c r="H478" i="1"/>
  <c r="G478"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09" i="1"/>
  <c r="G509" i="1"/>
  <c r="H510" i="1"/>
  <c r="G510" i="1"/>
  <c r="H511" i="1"/>
  <c r="G511" i="1"/>
  <c r="H512" i="1"/>
  <c r="G512" i="1"/>
  <c r="H513" i="1"/>
  <c r="G513" i="1"/>
  <c r="H514" i="1"/>
  <c r="G514" i="1"/>
  <c r="H515" i="1"/>
  <c r="G515" i="1"/>
  <c r="H516" i="1"/>
  <c r="G516" i="1"/>
  <c r="H517" i="1"/>
  <c r="G517" i="1"/>
  <c r="H518" i="1"/>
  <c r="G518" i="1"/>
  <c r="H519" i="1"/>
  <c r="G519" i="1"/>
  <c r="H520" i="1"/>
  <c r="G520" i="1"/>
  <c r="H521" i="1"/>
  <c r="G521" i="1"/>
  <c r="H522" i="1"/>
  <c r="G522" i="1"/>
  <c r="H523" i="1"/>
  <c r="G523"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1" i="1"/>
  <c r="G561" i="1"/>
  <c r="H562" i="1"/>
  <c r="G562" i="1"/>
  <c r="H563" i="1"/>
  <c r="G563" i="1"/>
  <c r="H564" i="1"/>
  <c r="G564" i="1"/>
  <c r="H565" i="1"/>
  <c r="G565" i="1"/>
  <c r="H566" i="1"/>
  <c r="G566" i="1"/>
  <c r="H567" i="1"/>
  <c r="G567" i="1"/>
  <c r="H568" i="1"/>
  <c r="G568" i="1"/>
  <c r="H569" i="1"/>
  <c r="G569" i="1"/>
  <c r="H570" i="1"/>
  <c r="G570" i="1"/>
  <c r="H571" i="1"/>
  <c r="G571" i="1"/>
  <c r="H572" i="1"/>
  <c r="G572" i="1"/>
  <c r="H573" i="1"/>
  <c r="G573" i="1"/>
  <c r="H574" i="1"/>
  <c r="G574" i="1"/>
  <c r="H575" i="1"/>
  <c r="G575" i="1"/>
  <c r="H576" i="1"/>
  <c r="G576" i="1"/>
  <c r="H577" i="1"/>
  <c r="G577" i="1"/>
  <c r="H578" i="1"/>
  <c r="G578" i="1"/>
  <c r="H579" i="1"/>
  <c r="G579" i="1"/>
  <c r="H580" i="1"/>
  <c r="G580" i="1"/>
  <c r="H581" i="1"/>
  <c r="G581" i="1"/>
  <c r="H582" i="1"/>
  <c r="G582" i="1"/>
  <c r="H583" i="1"/>
  <c r="G583" i="1"/>
  <c r="H584" i="1"/>
  <c r="G584" i="1"/>
  <c r="H585" i="1"/>
  <c r="G585" i="1"/>
  <c r="H586" i="1"/>
  <c r="G586" i="1"/>
  <c r="H587" i="1"/>
  <c r="G587"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19" i="1"/>
  <c r="G619" i="1"/>
  <c r="H620" i="1"/>
  <c r="G620" i="1"/>
  <c r="H621" i="1"/>
  <c r="G621" i="1"/>
  <c r="H622" i="1"/>
  <c r="G622" i="1"/>
  <c r="H623" i="1"/>
  <c r="G623" i="1"/>
  <c r="H624" i="1"/>
  <c r="G624" i="1"/>
  <c r="H625" i="1"/>
  <c r="G625" i="1"/>
  <c r="H626" i="1"/>
  <c r="G626" i="1"/>
  <c r="H627" i="1"/>
  <c r="G627" i="1"/>
  <c r="H628" i="1"/>
  <c r="G628" i="1"/>
  <c r="H629" i="1"/>
  <c r="G629" i="1"/>
  <c r="H630" i="1"/>
  <c r="G630" i="1"/>
  <c r="H631" i="1"/>
  <c r="G631" i="1"/>
  <c r="H632" i="1"/>
  <c r="G632" i="1"/>
  <c r="H635" i="1"/>
  <c r="G635" i="1"/>
  <c r="H636" i="1"/>
  <c r="G636"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4" i="1"/>
  <c r="G984" i="1"/>
  <c r="H985" i="1"/>
  <c r="G985" i="1"/>
  <c r="H986" i="1"/>
  <c r="G986" i="1"/>
  <c r="H987" i="1"/>
  <c r="G987" i="1"/>
  <c r="H988" i="1"/>
  <c r="G988" i="1"/>
  <c r="H989" i="1"/>
  <c r="G989" i="1"/>
  <c r="H990" i="1"/>
  <c r="G990" i="1"/>
  <c r="H991" i="1"/>
  <c r="G991"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7" i="1"/>
  <c r="G1007" i="1"/>
  <c r="H1008" i="1"/>
  <c r="G1008" i="1"/>
  <c r="H1009" i="1"/>
  <c r="G1009" i="1"/>
  <c r="H1010" i="1"/>
  <c r="G1010" i="1"/>
  <c r="H8" i="3"/>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6" i="1"/>
  <c r="G1046" i="1"/>
  <c r="H1047" i="1"/>
  <c r="G1047"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5" i="1"/>
  <c r="G1065"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6" i="1"/>
  <c r="G1096"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2" i="1"/>
  <c r="G1112" i="1"/>
  <c r="H1113" i="1"/>
  <c r="G1113"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2" i="1"/>
  <c r="G1152" i="1"/>
  <c r="H1153" i="1"/>
  <c r="G1153" i="1"/>
  <c r="H1154" i="1"/>
  <c r="G1154"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7" i="1"/>
  <c r="G1167"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3" i="1"/>
  <c r="G1183"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H1201"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4" i="1"/>
  <c r="G1214" i="1"/>
  <c r="H1215" i="1"/>
  <c r="G1215" i="1"/>
  <c r="H1216" i="1"/>
  <c r="G1216" i="1"/>
  <c r="H1217" i="1"/>
  <c r="G1217" i="1"/>
  <c r="H1218" i="1"/>
  <c r="G1218" i="1"/>
  <c r="H1219" i="1"/>
  <c r="G1219" i="1"/>
  <c r="H1220" i="1"/>
  <c r="G1220" i="1"/>
  <c r="H1221" i="1"/>
  <c r="G1221" i="1"/>
  <c r="H1222" i="1"/>
  <c r="G1222"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5" i="1"/>
  <c r="G1235"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299" i="1"/>
  <c r="G1299"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2" i="1"/>
  <c r="G1322" i="1"/>
  <c r="H1323" i="1"/>
  <c r="G1323" i="1"/>
  <c r="H1324" i="1"/>
  <c r="G1324" i="1"/>
  <c r="H1325" i="1"/>
  <c r="G1325" i="1"/>
  <c r="H1326" i="1"/>
  <c r="G1326" i="1"/>
  <c r="H1327" i="1"/>
  <c r="G1327" i="1"/>
  <c r="H1328" i="1"/>
  <c r="G1328" i="1"/>
  <c r="H1329" i="1"/>
  <c r="G1329"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3" i="1"/>
  <c r="G1383"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08" i="1"/>
  <c r="G1408"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3" i="1"/>
  <c r="G1423" i="1"/>
  <c r="H1424" i="1"/>
  <c r="G1424" i="1"/>
  <c r="H1425" i="1"/>
  <c r="G1425" i="1"/>
  <c r="H1426" i="1"/>
  <c r="G1426" i="1"/>
  <c r="H1427" i="1"/>
  <c r="G1427" i="1"/>
  <c r="H1428" i="1"/>
  <c r="G1428" i="1"/>
  <c r="H1429" i="1"/>
  <c r="G1429" i="1"/>
  <c r="H1430" i="1"/>
  <c r="G1430" i="1"/>
  <c r="H1431" i="1"/>
  <c r="G1431" i="1"/>
  <c r="H1432" i="1"/>
  <c r="G1432" i="1"/>
  <c r="H1433" i="1"/>
  <c r="G1433" i="1"/>
  <c r="H1434" i="1"/>
  <c r="G1434" i="1"/>
  <c r="H1435" i="1"/>
  <c r="G1435" i="1"/>
  <c r="H1436" i="1"/>
  <c r="G1436" i="1"/>
  <c r="H1437" i="1"/>
  <c r="G1437" i="1"/>
  <c r="H1438" i="1"/>
  <c r="G1438" i="1"/>
  <c r="H1439" i="1"/>
  <c r="G1439" i="1"/>
  <c r="H1440" i="1"/>
  <c r="G1440" i="1"/>
  <c r="H1441" i="1"/>
  <c r="G1441" i="1"/>
  <c r="H1442" i="1"/>
  <c r="G1442" i="1"/>
  <c r="H1443" i="1"/>
  <c r="G1443" i="1"/>
  <c r="H1444" i="1"/>
  <c r="G1444" i="1"/>
  <c r="H1445" i="1"/>
  <c r="G1445" i="1"/>
  <c r="H1446" i="1"/>
  <c r="G1446" i="1"/>
  <c r="H1447" i="1"/>
  <c r="G1447" i="1"/>
  <c r="H1448" i="1"/>
  <c r="G1448" i="1"/>
  <c r="H1449" i="1"/>
  <c r="G1449" i="1"/>
  <c r="H1450" i="1"/>
  <c r="G1450" i="1"/>
  <c r="H1451" i="1"/>
  <c r="G1451" i="1"/>
  <c r="H1452" i="1"/>
  <c r="G1452" i="1"/>
  <c r="H1453" i="1"/>
  <c r="G1453" i="1"/>
  <c r="H1454" i="1"/>
  <c r="G1454" i="1"/>
  <c r="H1455" i="1"/>
  <c r="G1455" i="1"/>
  <c r="H1456" i="1"/>
  <c r="G1456" i="1"/>
  <c r="H1457" i="1"/>
  <c r="G1457" i="1"/>
  <c r="H1458" i="1"/>
  <c r="G1458" i="1"/>
  <c r="H1459" i="1"/>
  <c r="G1459" i="1"/>
  <c r="H1460" i="1"/>
  <c r="G1460" i="1"/>
  <c r="H1461" i="1"/>
  <c r="G1461" i="1"/>
  <c r="H1462" i="1"/>
  <c r="G1462" i="1"/>
  <c r="H1463" i="1"/>
  <c r="G1463" i="1"/>
  <c r="H1464" i="1"/>
  <c r="G1464" i="1"/>
  <c r="H1465" i="1"/>
  <c r="G1465" i="1"/>
  <c r="H1466" i="1"/>
  <c r="G1466" i="1"/>
  <c r="H1467" i="1"/>
  <c r="G1467" i="1"/>
  <c r="H1468" i="1"/>
  <c r="G1468" i="1"/>
  <c r="H1469" i="1"/>
  <c r="G1469" i="1"/>
  <c r="H1470" i="1"/>
  <c r="G1470" i="1"/>
  <c r="H1471" i="1"/>
  <c r="G1471" i="1"/>
  <c r="H1472" i="1"/>
  <c r="G1472" i="1"/>
  <c r="H1473" i="1"/>
  <c r="G1473" i="1"/>
  <c r="H1474" i="1"/>
  <c r="G1474" i="1"/>
  <c r="H1475" i="1"/>
  <c r="G1475" i="1"/>
  <c r="H1476" i="1"/>
  <c r="G1476" i="1"/>
  <c r="H1477" i="1"/>
  <c r="G1477" i="1"/>
  <c r="H1478" i="1"/>
  <c r="G1478" i="1"/>
  <c r="H1479" i="1"/>
  <c r="G1479" i="1"/>
  <c r="H1480" i="1"/>
  <c r="G1480" i="1"/>
  <c r="H1481" i="1"/>
  <c r="G1481" i="1"/>
  <c r="H1482" i="1"/>
  <c r="G1482" i="1"/>
  <c r="H1483" i="1"/>
  <c r="G1483" i="1"/>
  <c r="H1484" i="1"/>
  <c r="G1484" i="1"/>
  <c r="H1485" i="1"/>
  <c r="G1485" i="1"/>
  <c r="H1486" i="1"/>
  <c r="G1486" i="1"/>
  <c r="H1487" i="1"/>
  <c r="G1487" i="1"/>
  <c r="H1488" i="1"/>
  <c r="G1488" i="1"/>
  <c r="H1489" i="1"/>
  <c r="G1489" i="1"/>
  <c r="H1490" i="1"/>
  <c r="G1490" i="1"/>
  <c r="H1491" i="1"/>
  <c r="G1491" i="1"/>
  <c r="H1492" i="1"/>
  <c r="G1492" i="1"/>
  <c r="H1493" i="1"/>
  <c r="G1493" i="1"/>
  <c r="H1494" i="1"/>
  <c r="G1494" i="1"/>
  <c r="H1495" i="1"/>
  <c r="G1495" i="1"/>
  <c r="H1496" i="1"/>
  <c r="G1496" i="1"/>
  <c r="H1497" i="1"/>
  <c r="G1497" i="1"/>
  <c r="H1498" i="1"/>
  <c r="G1498" i="1"/>
  <c r="H1499" i="1"/>
  <c r="G1499" i="1"/>
  <c r="H1500" i="1"/>
  <c r="G1500" i="1"/>
  <c r="H1501" i="1"/>
  <c r="G1501" i="1"/>
  <c r="H1502" i="1"/>
  <c r="G1502" i="1"/>
  <c r="H1503" i="1"/>
  <c r="G1503" i="1"/>
  <c r="H1504" i="1"/>
  <c r="G1504" i="1"/>
  <c r="H1505" i="1"/>
  <c r="G1505" i="1"/>
  <c r="H1506" i="1"/>
  <c r="G1506" i="1"/>
  <c r="H1507" i="1"/>
  <c r="G1507" i="1"/>
  <c r="H1508" i="1"/>
  <c r="G1508" i="1"/>
  <c r="H1509" i="1"/>
  <c r="G1509" i="1"/>
  <c r="H1510" i="1"/>
  <c r="G1510" i="1"/>
  <c r="H1511" i="1"/>
  <c r="G1511" i="1"/>
  <c r="H1512" i="1"/>
  <c r="G1512" i="1"/>
  <c r="H1513" i="1"/>
  <c r="G1513" i="1"/>
  <c r="H1514" i="1"/>
  <c r="G1514" i="1"/>
  <c r="H1515" i="1"/>
  <c r="G1515" i="1"/>
  <c r="H1516" i="1"/>
  <c r="G1516" i="1"/>
  <c r="H1517" i="1"/>
  <c r="G1517" i="1"/>
  <c r="H1518" i="1"/>
  <c r="G1518" i="1"/>
  <c r="H1519" i="1"/>
  <c r="G1519" i="1"/>
  <c r="H1520" i="1"/>
  <c r="G1520" i="1"/>
  <c r="H1521" i="1"/>
  <c r="G1521" i="1"/>
  <c r="H1522" i="1"/>
  <c r="G1522" i="1"/>
  <c r="H1523" i="1"/>
  <c r="G1523" i="1"/>
  <c r="H1524" i="1"/>
  <c r="G1524" i="1"/>
  <c r="H1525" i="1"/>
  <c r="G1525" i="1"/>
  <c r="H1526" i="1"/>
  <c r="G1526" i="1"/>
  <c r="H1527" i="1"/>
  <c r="G1527" i="1"/>
  <c r="H1528" i="1"/>
  <c r="G1528" i="1"/>
  <c r="H1529" i="1"/>
  <c r="G1529" i="1"/>
  <c r="H1530" i="1"/>
  <c r="G1530" i="1"/>
  <c r="H1531" i="1"/>
  <c r="G1531" i="1"/>
  <c r="H1532" i="1"/>
  <c r="G1532" i="1"/>
  <c r="H1533" i="1"/>
  <c r="G1533" i="1"/>
  <c r="H1534" i="1"/>
  <c r="G1534" i="1"/>
  <c r="H1535" i="1"/>
  <c r="G1535" i="1"/>
  <c r="H1536" i="1"/>
  <c r="G1536" i="1"/>
  <c r="H1538" i="1"/>
  <c r="G1538" i="1"/>
  <c r="H1539" i="1"/>
  <c r="G1539" i="1"/>
  <c r="H1540" i="1"/>
  <c r="G1540" i="1"/>
  <c r="J1541" i="1"/>
  <c r="H1541" i="1"/>
  <c r="G1541" i="1"/>
  <c r="I1541" i="1" s="1"/>
  <c r="J1542" i="1"/>
  <c r="H1542" i="1"/>
  <c r="G1542" i="1"/>
  <c r="I1542" i="1" s="1"/>
  <c r="J1543" i="1"/>
  <c r="H1543" i="1"/>
  <c r="G1543" i="1"/>
  <c r="I1543" i="1" s="1"/>
  <c r="J1544" i="1"/>
  <c r="H1544" i="1"/>
  <c r="G1544" i="1"/>
  <c r="I1544" i="1" s="1"/>
  <c r="J1545" i="1"/>
  <c r="H1545" i="1"/>
  <c r="G1545" i="1"/>
  <c r="I1545" i="1" s="1"/>
  <c r="J1546" i="1"/>
  <c r="H1546" i="1"/>
  <c r="G1546" i="1"/>
  <c r="I1546" i="1" s="1"/>
  <c r="J1547" i="1"/>
  <c r="H1547" i="1"/>
  <c r="G1547" i="1"/>
  <c r="J1548" i="1"/>
  <c r="H1548" i="1"/>
  <c r="G1548" i="1"/>
  <c r="I1548" i="1" s="1"/>
  <c r="J1549" i="1"/>
  <c r="H1549" i="1"/>
  <c r="G1549" i="1"/>
  <c r="I1549" i="1" s="1"/>
  <c r="J1550" i="1"/>
  <c r="H1550" i="1"/>
  <c r="G1550" i="1"/>
  <c r="I1550" i="1" s="1"/>
  <c r="J1551" i="1"/>
  <c r="H1551" i="1"/>
  <c r="G1551" i="1"/>
  <c r="I1551" i="1" s="1"/>
  <c r="J1552" i="1"/>
  <c r="H1552" i="1"/>
  <c r="G1552" i="1"/>
  <c r="I1552" i="1" s="1"/>
  <c r="J1553" i="1"/>
  <c r="H1553" i="1"/>
  <c r="G1553" i="1"/>
  <c r="I1553" i="1" s="1"/>
  <c r="J1554" i="1"/>
  <c r="H1554" i="1"/>
  <c r="G1554" i="1"/>
  <c r="I1554" i="1" s="1"/>
  <c r="H1555" i="1"/>
  <c r="G1555" i="1"/>
  <c r="H1556" i="1"/>
  <c r="G1556" i="1"/>
  <c r="J1557" i="1"/>
  <c r="H1557" i="1"/>
  <c r="G1557" i="1"/>
  <c r="I1557" i="1" s="1"/>
  <c r="J1558" i="1"/>
  <c r="H1558" i="1"/>
  <c r="G1558" i="1"/>
  <c r="I1558" i="1" s="1"/>
  <c r="J1559" i="1"/>
  <c r="H1559" i="1"/>
  <c r="G1559" i="1"/>
  <c r="I1559" i="1" s="1"/>
  <c r="J1560" i="1"/>
  <c r="H1560" i="1"/>
  <c r="G1560" i="1"/>
  <c r="I1560" i="1" s="1"/>
  <c r="J1561" i="1"/>
  <c r="H1561" i="1"/>
  <c r="G1561" i="1"/>
  <c r="I1561" i="1" s="1"/>
  <c r="J1562" i="1"/>
  <c r="H1562" i="1"/>
  <c r="G1562" i="1"/>
  <c r="I1562" i="1" s="1"/>
  <c r="H1563" i="1"/>
  <c r="G1563" i="1"/>
  <c r="J1564" i="1"/>
  <c r="H1564" i="1"/>
  <c r="G1564" i="1"/>
  <c r="I1564" i="1" s="1"/>
  <c r="J1565" i="1"/>
  <c r="H1565" i="1"/>
  <c r="G1565" i="1"/>
  <c r="I1565" i="1" s="1"/>
  <c r="J1566" i="1"/>
  <c r="H1566" i="1"/>
  <c r="G1566" i="1"/>
  <c r="I1566" i="1" s="1"/>
  <c r="J1567" i="1"/>
  <c r="H1567" i="1"/>
  <c r="G1567" i="1"/>
  <c r="I1567" i="1" s="1"/>
  <c r="J1568" i="1"/>
  <c r="H1568" i="1"/>
  <c r="G1568" i="1"/>
  <c r="I1568" i="1" s="1"/>
  <c r="J1569" i="1"/>
  <c r="H1569" i="1"/>
  <c r="G1569" i="1"/>
  <c r="I1569" i="1" s="1"/>
  <c r="J1570" i="1"/>
  <c r="H1570" i="1"/>
  <c r="G1570" i="1"/>
  <c r="I1570" i="1" s="1"/>
  <c r="H1571" i="1"/>
  <c r="G1571" i="1"/>
  <c r="H1572" i="1"/>
  <c r="G1572" i="1"/>
  <c r="J1573" i="1"/>
  <c r="H1573" i="1"/>
  <c r="G1573" i="1"/>
  <c r="I1573" i="1" s="1"/>
  <c r="J1574" i="1"/>
  <c r="H1574" i="1"/>
  <c r="G1574" i="1"/>
  <c r="I1574" i="1" s="1"/>
  <c r="J1575" i="1"/>
  <c r="H1575" i="1"/>
  <c r="G1575" i="1"/>
  <c r="I1575" i="1" s="1"/>
  <c r="J1576" i="1"/>
  <c r="H1576" i="1"/>
  <c r="G1576" i="1"/>
  <c r="I1576" i="1" s="1"/>
  <c r="H1577" i="1"/>
  <c r="G1577" i="1"/>
  <c r="J1578" i="1"/>
  <c r="H1578" i="1"/>
  <c r="G1578" i="1"/>
  <c r="I1578" i="1" s="1"/>
  <c r="J1579" i="1"/>
  <c r="H1579" i="1"/>
  <c r="G1579" i="1"/>
  <c r="I1579" i="1" s="1"/>
  <c r="J1580" i="1"/>
  <c r="H1580" i="1"/>
  <c r="G1580" i="1"/>
  <c r="I1580" i="1" s="1"/>
  <c r="J1581" i="1"/>
  <c r="H1581" i="1"/>
  <c r="G1581" i="1"/>
  <c r="I1581" i="1" s="1"/>
  <c r="H1582" i="1"/>
  <c r="G1582" i="1"/>
  <c r="H1583" i="1"/>
  <c r="G1583" i="1"/>
  <c r="H1584" i="1"/>
  <c r="G1584" i="1"/>
  <c r="H1585" i="1"/>
  <c r="G1585" i="1"/>
  <c r="H1586" i="1"/>
  <c r="G1586" i="1"/>
  <c r="H1587" i="1"/>
  <c r="G1587" i="1"/>
  <c r="H1588" i="1"/>
  <c r="G1588" i="1"/>
  <c r="H1589" i="1"/>
  <c r="G1589" i="1"/>
  <c r="H1590" i="1"/>
  <c r="G1590" i="1"/>
  <c r="H1591" i="1"/>
  <c r="G1591" i="1"/>
  <c r="H1592" i="1"/>
  <c r="G1592" i="1"/>
  <c r="H1593" i="1"/>
  <c r="G1593" i="1"/>
  <c r="H1594" i="1"/>
  <c r="G1594" i="1"/>
  <c r="H1595" i="1"/>
  <c r="G1595" i="1"/>
  <c r="H1596" i="1"/>
  <c r="G1596" i="1"/>
  <c r="H1597" i="1"/>
  <c r="G1597" i="1"/>
  <c r="H1598" i="1"/>
  <c r="G1598" i="1"/>
  <c r="H1599" i="1"/>
  <c r="G1599" i="1"/>
  <c r="H1600" i="1"/>
  <c r="G1600" i="1"/>
  <c r="H1601" i="1"/>
  <c r="G1601" i="1"/>
  <c r="H1602" i="1"/>
  <c r="G1602" i="1"/>
  <c r="H1603" i="1"/>
  <c r="G1603" i="1"/>
  <c r="H1604" i="1"/>
  <c r="G1604" i="1"/>
  <c r="H1605" i="1"/>
  <c r="G1605" i="1"/>
  <c r="H1606" i="1"/>
  <c r="G1606" i="1"/>
  <c r="H1607" i="1"/>
  <c r="G1607" i="1"/>
  <c r="H1608" i="1"/>
  <c r="G1608" i="1"/>
  <c r="H1609" i="1"/>
  <c r="G1609" i="1"/>
  <c r="H1610" i="1"/>
  <c r="G1610" i="1"/>
  <c r="H1611" i="1"/>
  <c r="G1611" i="1"/>
  <c r="H1612" i="1"/>
  <c r="G1612" i="1"/>
  <c r="H1613" i="1"/>
  <c r="G1613" i="1"/>
  <c r="H1614" i="1"/>
  <c r="G1614" i="1"/>
  <c r="H1615" i="1"/>
  <c r="G1615" i="1"/>
  <c r="H1616" i="1"/>
  <c r="G1616" i="1"/>
  <c r="H1617" i="1"/>
  <c r="G1617" i="1"/>
  <c r="H1618" i="1"/>
  <c r="G1618" i="1"/>
  <c r="H1619" i="1"/>
  <c r="G1619" i="1"/>
  <c r="H1620" i="1"/>
  <c r="G1620" i="1"/>
  <c r="H1622" i="1"/>
  <c r="G1622" i="1"/>
  <c r="H1623" i="1"/>
  <c r="G1623" i="1"/>
  <c r="H1624" i="1"/>
  <c r="G1624" i="1"/>
  <c r="H1625" i="1"/>
  <c r="G1625" i="1"/>
  <c r="H1626" i="1"/>
  <c r="G1626" i="1"/>
  <c r="H1627" i="1"/>
  <c r="G1627" i="1"/>
  <c r="H1628" i="1"/>
  <c r="G1628" i="1"/>
  <c r="H1629" i="1"/>
  <c r="G1629" i="1"/>
  <c r="H1630" i="1"/>
  <c r="G1630" i="1"/>
  <c r="H1631" i="1"/>
  <c r="G1631" i="1"/>
  <c r="H1632" i="1"/>
  <c r="G1632" i="1"/>
  <c r="H1633" i="1"/>
  <c r="G1633" i="1"/>
  <c r="H1634" i="1"/>
  <c r="G1634" i="1"/>
  <c r="H1635" i="1"/>
  <c r="G1635" i="1"/>
  <c r="H1636" i="1"/>
  <c r="G1636" i="1"/>
  <c r="H1637" i="1"/>
  <c r="G1637" i="1"/>
  <c r="H1638" i="1"/>
  <c r="G1638" i="1"/>
  <c r="H1639" i="1"/>
  <c r="G1639" i="1"/>
  <c r="H1640" i="1"/>
  <c r="G1640" i="1"/>
  <c r="H1641" i="1"/>
  <c r="G1641" i="1"/>
  <c r="H1642" i="1"/>
  <c r="G1642" i="1"/>
  <c r="H1643" i="1"/>
  <c r="G1643" i="1"/>
  <c r="H1644" i="1"/>
  <c r="G1644" i="1"/>
  <c r="H1645" i="1"/>
  <c r="G1645" i="1"/>
  <c r="H1646" i="1"/>
  <c r="G1646" i="1"/>
  <c r="H1647" i="1"/>
  <c r="G1647" i="1"/>
  <c r="H1648" i="1"/>
  <c r="G1648" i="1"/>
  <c r="H1649" i="1"/>
  <c r="G1649" i="1"/>
  <c r="H1650" i="1"/>
  <c r="G1650" i="1"/>
  <c r="H1651" i="1"/>
  <c r="G1651" i="1"/>
  <c r="H1652" i="1"/>
  <c r="G1652" i="1"/>
  <c r="H1653" i="1"/>
  <c r="G1653" i="1"/>
  <c r="H1654" i="1"/>
  <c r="G1654" i="1"/>
  <c r="H1655" i="1"/>
  <c r="G1655" i="1"/>
  <c r="H1656" i="1"/>
  <c r="G1656" i="1"/>
  <c r="H1657" i="1"/>
  <c r="G1657" i="1"/>
  <c r="H1658" i="1"/>
  <c r="G1658" i="1"/>
  <c r="H1659" i="1"/>
  <c r="G1659" i="1"/>
  <c r="H1660" i="1"/>
  <c r="G1660" i="1"/>
  <c r="H1661" i="1"/>
  <c r="G1661" i="1"/>
  <c r="H1662" i="1"/>
  <c r="G1662" i="1"/>
  <c r="H1663" i="1"/>
  <c r="G1663" i="1"/>
  <c r="H1664" i="1"/>
  <c r="G1664" i="1"/>
  <c r="H1665" i="1"/>
  <c r="G1665" i="1"/>
  <c r="H1666" i="1"/>
  <c r="G1666" i="1"/>
  <c r="H1667" i="1"/>
  <c r="G1667" i="1"/>
  <c r="H1668" i="1"/>
  <c r="G1668" i="1"/>
  <c r="H1669" i="1"/>
  <c r="G1669" i="1"/>
  <c r="H1670" i="1"/>
  <c r="G1670" i="1"/>
  <c r="H1671" i="1"/>
  <c r="G1671" i="1"/>
  <c r="H1672" i="1"/>
  <c r="G1672" i="1"/>
  <c r="H1673" i="1"/>
  <c r="G1673" i="1"/>
  <c r="H1674" i="1"/>
  <c r="G1674" i="1"/>
  <c r="H1675" i="1"/>
  <c r="G1675" i="1"/>
  <c r="H1676" i="1"/>
  <c r="G1676" i="1"/>
  <c r="H1677" i="1"/>
  <c r="G1677" i="1"/>
  <c r="H1678" i="1"/>
  <c r="G1678" i="1"/>
  <c r="H1679" i="1"/>
  <c r="G1679" i="1"/>
  <c r="H1680" i="1"/>
  <c r="G1680" i="1"/>
  <c r="H1681" i="1"/>
  <c r="G1681" i="1"/>
  <c r="H1682" i="1"/>
  <c r="G1682" i="1"/>
  <c r="H1683" i="1"/>
  <c r="G1683" i="1"/>
  <c r="H1684" i="1"/>
  <c r="G1684" i="1"/>
  <c r="H1685" i="1"/>
  <c r="G1685" i="1"/>
  <c r="H1686" i="1"/>
  <c r="G1686" i="1"/>
  <c r="D422" i="4"/>
  <c r="F6" i="4"/>
  <c r="E422" i="4"/>
  <c r="E300" i="4"/>
  <c r="D296" i="1" s="1"/>
  <c r="D299" i="4"/>
  <c r="F152" i="4"/>
  <c r="E423" i="4"/>
  <c r="E301" i="4"/>
  <c r="D297" i="1" s="1"/>
  <c r="H24" i="9"/>
  <c r="G24" i="9"/>
  <c r="E24" i="9" s="1"/>
  <c r="F153" i="4"/>
  <c r="D417" i="4"/>
  <c r="F308" i="4"/>
  <c r="D418" i="4"/>
  <c r="F360" i="4"/>
  <c r="E418" i="4"/>
  <c r="D413" i="1" s="1"/>
  <c r="D647" i="4"/>
  <c r="F426" i="4"/>
  <c r="D648" i="4"/>
  <c r="F427" i="4"/>
  <c r="E648" i="4"/>
  <c r="D642" i="1" s="1"/>
  <c r="D639" i="4"/>
  <c r="F430" i="4"/>
  <c r="D640" i="4"/>
  <c r="F535" i="4"/>
  <c r="E640" i="4"/>
  <c r="D634" i="1" s="1"/>
  <c r="G156" i="9"/>
  <c r="E156" i="9" s="1"/>
  <c r="B156" i="9" s="1"/>
  <c r="F607" i="4"/>
  <c r="G306" i="9"/>
  <c r="E306" i="9" s="1"/>
  <c r="B306" i="9" s="1"/>
  <c r="G299" i="9"/>
  <c r="E299" i="9" s="1"/>
  <c r="F6" i="5"/>
  <c r="G314" i="9"/>
  <c r="E314" i="9" s="1"/>
  <c r="B314" i="9" s="1"/>
  <c r="F89" i="5"/>
  <c r="G316" i="9"/>
  <c r="G315" i="9"/>
  <c r="F150" i="5"/>
  <c r="H316" i="9"/>
  <c r="H315" i="9"/>
  <c r="G336" i="9"/>
  <c r="E336" i="9" s="1"/>
  <c r="B336" i="9" s="1"/>
  <c r="F178" i="5"/>
  <c r="G337" i="9"/>
  <c r="E337" i="9" s="1"/>
  <c r="B337" i="9" s="1"/>
  <c r="F197" i="5"/>
  <c r="G338" i="9"/>
  <c r="E338" i="9" s="1"/>
  <c r="B338" i="9" s="1"/>
  <c r="F203" i="5"/>
  <c r="G339" i="9"/>
  <c r="E339" i="9" s="1"/>
  <c r="B339" i="9" s="1"/>
  <c r="F219" i="5"/>
  <c r="D141" i="6"/>
  <c r="F5" i="6"/>
  <c r="B345" i="9"/>
  <c r="E344" i="9"/>
  <c r="I10" i="3" s="1"/>
  <c r="D44" i="8"/>
  <c r="H20" i="9"/>
  <c r="H19" i="9"/>
  <c r="E19" i="9" s="1"/>
  <c r="B19" i="9" s="1"/>
  <c r="H310" i="9"/>
  <c r="G310" i="9"/>
  <c r="E310" i="9" s="1"/>
  <c r="B310" i="9" s="1"/>
  <c r="H309" i="9"/>
  <c r="G309" i="9"/>
  <c r="E309" i="9" s="1"/>
  <c r="B309" i="9" s="1"/>
  <c r="H308" i="9"/>
  <c r="E308" i="9" s="1"/>
  <c r="B308" i="9" s="1"/>
  <c r="G302" i="9"/>
  <c r="E302" i="9" s="1"/>
  <c r="B302" i="9" s="1"/>
  <c r="G301" i="9"/>
  <c r="E301" i="9" s="1"/>
  <c r="B301" i="9" s="1"/>
  <c r="G300" i="9"/>
  <c r="E300" i="9" s="1"/>
  <c r="B300" i="9" s="1"/>
  <c r="M228" i="9"/>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E179" i="9" s="1"/>
  <c r="B179" i="9" s="1"/>
  <c r="G178" i="9"/>
  <c r="E178" i="9" s="1"/>
  <c r="B178" i="9" s="1"/>
  <c r="G177" i="9"/>
  <c r="E177" i="9" s="1"/>
  <c r="B177" i="9" s="1"/>
  <c r="G176" i="9"/>
  <c r="E176" i="9" s="1"/>
  <c r="B176" i="9" s="1"/>
  <c r="G175" i="9"/>
  <c r="E175" i="9" s="1"/>
  <c r="B175" i="9" s="1"/>
  <c r="G174" i="9"/>
  <c r="E174" i="9" s="1"/>
  <c r="B174" i="9" s="1"/>
  <c r="I10" i="9"/>
  <c r="K1480" i="9" l="1"/>
  <c r="G343" i="9"/>
  <c r="E343" i="9" s="1"/>
  <c r="B343" i="9" s="1"/>
  <c r="I38" i="3"/>
  <c r="C1621" i="1"/>
  <c r="G342" i="9"/>
  <c r="E342" i="9" s="1"/>
  <c r="F141" i="6"/>
  <c r="H30" i="3"/>
  <c r="C1537" i="1"/>
  <c r="G347" i="9"/>
  <c r="E347" i="9" s="1"/>
  <c r="E315" i="9"/>
  <c r="B315" i="9" s="1"/>
  <c r="E316" i="9"/>
  <c r="B316" i="9" s="1"/>
  <c r="B299" i="9"/>
  <c r="F640" i="4"/>
  <c r="C634" i="1"/>
  <c r="F639" i="4"/>
  <c r="C633" i="1"/>
  <c r="F648" i="4"/>
  <c r="C642" i="1"/>
  <c r="F647" i="4"/>
  <c r="C641" i="1"/>
  <c r="F418" i="4"/>
  <c r="C413" i="1"/>
  <c r="F417" i="4"/>
  <c r="C412" i="1"/>
  <c r="B24" i="9"/>
  <c r="E644" i="4"/>
  <c r="E425" i="4"/>
  <c r="D420" i="1" s="1"/>
  <c r="D418" i="1"/>
  <c r="D423" i="4"/>
  <c r="D301" i="4"/>
  <c r="F299" i="4"/>
  <c r="C295" i="1"/>
  <c r="D300" i="4"/>
  <c r="E643" i="4"/>
  <c r="E424" i="4"/>
  <c r="D419" i="1" s="1"/>
  <c r="D417" i="1"/>
  <c r="D643" i="4"/>
  <c r="D424" i="4"/>
  <c r="F422" i="4"/>
  <c r="C417" i="1"/>
  <c r="M3" i="9"/>
  <c r="H334" i="9" l="1"/>
  <c r="G334" i="9"/>
  <c r="E334" i="9" s="1"/>
  <c r="H417" i="1"/>
  <c r="G417" i="1"/>
  <c r="F424" i="4"/>
  <c r="C419" i="1"/>
  <c r="F643" i="4"/>
  <c r="C637" i="1"/>
  <c r="E645" i="4"/>
  <c r="D637" i="1"/>
  <c r="F300" i="4"/>
  <c r="C296" i="1"/>
  <c r="H295" i="1"/>
  <c r="G295" i="1"/>
  <c r="F301" i="4"/>
  <c r="C297" i="1"/>
  <c r="D644" i="4"/>
  <c r="D425" i="4"/>
  <c r="F423" i="4"/>
  <c r="C418" i="1"/>
  <c r="G20" i="9"/>
  <c r="E20" i="9" s="1"/>
  <c r="B20" i="9" s="1"/>
  <c r="E646" i="4"/>
  <c r="D638" i="1"/>
  <c r="H412" i="1"/>
  <c r="G412" i="1"/>
  <c r="H413" i="1"/>
  <c r="G413" i="1"/>
  <c r="H641" i="1"/>
  <c r="G641" i="1"/>
  <c r="H642" i="1"/>
  <c r="G642" i="1"/>
  <c r="H633" i="1"/>
  <c r="G633" i="1"/>
  <c r="H634" i="1"/>
  <c r="G634" i="1"/>
  <c r="B347" i="9"/>
  <c r="E346" i="9"/>
  <c r="H1537" i="1"/>
  <c r="G1537" i="1"/>
  <c r="H9" i="3"/>
  <c r="B342" i="9"/>
  <c r="E341" i="9"/>
  <c r="H1621" i="1"/>
  <c r="G1621" i="1"/>
  <c r="H11" i="3"/>
  <c r="N3" i="9" l="1"/>
  <c r="I11" i="3"/>
  <c r="K3" i="9"/>
  <c r="I9" i="3"/>
  <c r="E650" i="4"/>
  <c r="D640" i="1"/>
  <c r="H418" i="1"/>
  <c r="G418" i="1"/>
  <c r="F425" i="4"/>
  <c r="C420" i="1"/>
  <c r="D646" i="4"/>
  <c r="F644" i="4"/>
  <c r="C638" i="1"/>
  <c r="D645" i="4"/>
  <c r="H297" i="1"/>
  <c r="G297" i="1"/>
  <c r="H296" i="1"/>
  <c r="G296" i="1"/>
  <c r="E649" i="4"/>
  <c r="D639" i="1"/>
  <c r="H637" i="1"/>
  <c r="G637" i="1"/>
  <c r="H419" i="1"/>
  <c r="G419" i="1"/>
  <c r="B334" i="9"/>
  <c r="E298" i="9"/>
  <c r="I8" i="3" s="1"/>
  <c r="I18" i="3" l="1"/>
  <c r="D643" i="1"/>
  <c r="D649" i="4"/>
  <c r="F645" i="4"/>
  <c r="C639" i="1"/>
  <c r="H638" i="1"/>
  <c r="G638" i="1"/>
  <c r="D650" i="4"/>
  <c r="F646" i="4"/>
  <c r="C640" i="1"/>
  <c r="H420" i="1"/>
  <c r="G420" i="1"/>
  <c r="I19" i="3"/>
  <c r="D644" i="1"/>
  <c r="H640" i="1" l="1"/>
  <c r="G640" i="1"/>
  <c r="F650" i="4"/>
  <c r="H19" i="3"/>
  <c r="C644" i="1"/>
  <c r="G297" i="9"/>
  <c r="E297" i="9" s="1"/>
  <c r="B297" i="9" s="1"/>
  <c r="H639" i="1"/>
  <c r="G639" i="1"/>
  <c r="F649" i="4"/>
  <c r="H18" i="3"/>
  <c r="C643" i="1"/>
  <c r="H643" i="1" l="1"/>
  <c r="G643" i="1"/>
  <c r="H7" i="3"/>
  <c r="H644" i="1"/>
  <c r="G644" i="1"/>
  <c r="J3" i="9" l="1"/>
  <c r="H295" i="9" l="1"/>
  <c r="G295" i="9"/>
  <c r="E295" i="9" s="1"/>
  <c r="L293" i="9"/>
  <c r="F293" i="9" s="1"/>
  <c r="H18" i="9"/>
  <c r="G18" i="9"/>
  <c r="E18" i="9" s="1"/>
  <c r="B18" i="9" s="1"/>
  <c r="H22" i="9"/>
  <c r="G22" i="9"/>
  <c r="E22" i="9" s="1"/>
  <c r="B22" i="9" s="1"/>
  <c r="H21" i="9"/>
  <c r="G21" i="9"/>
  <c r="E21" i="9" s="1"/>
  <c r="B21" i="9" s="1"/>
  <c r="J17" i="9"/>
  <c r="I17" i="9"/>
  <c r="H17" i="9"/>
  <c r="G17" i="9"/>
  <c r="E17" i="9" s="1"/>
  <c r="B17" i="9" s="1"/>
  <c r="M16" i="9"/>
  <c r="L16" i="9"/>
  <c r="F16" i="9" s="1"/>
  <c r="H16" i="9"/>
  <c r="G16" i="9"/>
  <c r="E16" i="9" s="1"/>
  <c r="B16" i="9" s="1"/>
  <c r="M15" i="9"/>
  <c r="L15" i="9"/>
  <c r="F15" i="9" s="1"/>
  <c r="F14" i="9" s="1"/>
  <c r="H15" i="9"/>
  <c r="G15" i="9"/>
  <c r="E15" i="9" s="1"/>
  <c r="K13" i="9"/>
  <c r="J13" i="9"/>
  <c r="I13" i="9"/>
  <c r="E13" i="9" s="1"/>
  <c r="B13" i="9" s="1"/>
  <c r="K12" i="9"/>
  <c r="J12" i="9"/>
  <c r="I12" i="9"/>
  <c r="E12" i="9" s="1"/>
  <c r="B12" i="9" s="1"/>
  <c r="K11" i="9"/>
  <c r="J11" i="9"/>
  <c r="I11" i="9"/>
  <c r="E11" i="9" s="1"/>
  <c r="B11" i="9" s="1"/>
  <c r="K10" i="9"/>
  <c r="J10" i="9"/>
  <c r="E10" i="9" s="1"/>
  <c r="B10" i="9" s="1"/>
  <c r="K9" i="9"/>
  <c r="J9" i="9"/>
  <c r="I9" i="9"/>
  <c r="E9" i="9" s="1"/>
  <c r="B9" i="9" s="1"/>
  <c r="K8" i="9"/>
  <c r="J8" i="9"/>
  <c r="I8" i="9"/>
  <c r="E8" i="9" s="1"/>
  <c r="B8" i="9" s="1"/>
  <c r="K7" i="9"/>
  <c r="J7" i="9"/>
  <c r="I7" i="9"/>
  <c r="E7" i="9" s="1"/>
  <c r="B7" i="9" s="1"/>
  <c r="K6" i="9"/>
  <c r="J6" i="9"/>
  <c r="I6" i="9"/>
  <c r="E6" i="9" s="1"/>
  <c r="B6" i="9" s="1"/>
  <c r="K5" i="9"/>
  <c r="J5" i="9"/>
  <c r="I5" i="9"/>
  <c r="E5" i="9" s="1"/>
  <c r="B5" i="9" l="1"/>
  <c r="E4" i="9"/>
  <c r="B15" i="9"/>
  <c r="E14" i="9"/>
  <c r="I12" i="3" s="1"/>
  <c r="B293" i="9"/>
  <c r="F23" i="9"/>
  <c r="F3" i="9" s="1"/>
  <c r="B295" i="9"/>
  <c r="E23" i="9"/>
  <c r="I7" i="3" s="1"/>
  <c r="E3" i="9" l="1"/>
</calcChain>
</file>

<file path=xl/sharedStrings.xml><?xml version="1.0" encoding="utf-8"?>
<sst xmlns="http://schemas.openxmlformats.org/spreadsheetml/2006/main" count="4719" uniqueCount="3651">
  <si>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</si>
  <si>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</si>
  <si>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</si>
  <si>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</si>
  <si>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</si>
  <si>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</si>
  <si>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</si>
  <si>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</si>
  <si>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</si>
  <si>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</si>
  <si>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</si>
  <si>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</si>
  <si>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</si>
  <si>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</si>
  <si>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</si>
  <si>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</si>
  <si>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</si>
  <si>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</si>
  <si>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</si>
  <si>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</si>
  <si>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</si>
  <si>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</si>
  <si>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</si>
  <si>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</si>
  <si>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</si>
  <si>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</si>
  <si>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</si>
  <si>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</si>
  <si>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</si>
  <si>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</si>
  <si>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</si>
  <si>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OPĆINA PODRAVSKA MOSLAVINA</t>
  </si>
  <si>
    <t>BILANCA</t>
  </si>
  <si>
    <t>RAS funkcijski</t>
  </si>
  <si>
    <t>Razina:</t>
  </si>
  <si>
    <t>22</t>
  </si>
  <si>
    <t>P-VRIO</t>
  </si>
  <si>
    <t>OBVEZE</t>
  </si>
  <si>
    <t>Oznaka razdoblja:</t>
  </si>
  <si>
    <t>2025-09</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</si>
  <si>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</si>
  <si>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</si>
  <si>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</si>
  <si>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</si>
  <si>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</si>
  <si>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</si>
  <si>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</si>
  <si>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</si>
  <si>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</si>
  <si>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</si>
  <si>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</si>
  <si>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</si>
  <si>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</si>
  <si>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</si>
  <si>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</si>
  <si>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</si>
  <si>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36758 - OPĆINA PODRAVSKA MOSLAVINA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</si>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</sst>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15" fillId="0" borderId="25" xfId="0" applyFont="1" applyBorder="1" applyAlignment="1">
      <alignment horizontal="left" vertical="center"/>
    </xf>
    <xf numFmtId="0" fontId="8" fillId="0" borderId="26" xfId="0" applyFont="1" applyBorder="1"/>
    <xf numFmtId="0" fontId="8" fillId="0" borderId="27" xfId="0" applyFont="1" applyBorder="1"/>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15" fillId="0" borderId="25" xfId="0" applyNumberFormat="1" applyFont="1" applyBorder="1" applyAlignment="1">
      <alignment horizontal="left" vertical="center"/>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22" fillId="0" borderId="10" xfId="0" applyFont="1" applyBorder="1"/>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1" fillId="0" borderId="55" xfId="0" applyFont="1" applyBorder="1" applyAlignment="1">
      <alignment vertical="center" wrapText="1"/>
    </xf>
    <xf numFmtId="0" fontId="8" fillId="0" borderId="12" xfId="0" applyFont="1" applyBorder="1"/>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617423.93999999994</v>
      </c>
      <c r="D2" s="6">
        <f>'PR-RAS'!E6</f>
        <v>395432.51999999996</v>
      </c>
      <c r="E2" s="6">
        <v>0</v>
      </c>
      <c r="F2" s="6">
        <v>0</v>
      </c>
      <c r="G2" s="7">
        <f t="shared" ref="G2:G274" si="0">(B2/1000)*(C2*1+D2*2)</f>
        <v>1408.28898</v>
      </c>
      <c r="H2" s="7">
        <f t="shared" ref="H2:H274" si="1">ABS(C2-ROUND(C2,0))+ABS(D2-ROUND(D2,0))</f>
        <v>0.54000000009546056</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81117.989999999991</v>
      </c>
      <c r="D3" s="1">
        <f>'PR-RAS'!E7</f>
        <v>72935.69</v>
      </c>
      <c r="E3" s="1">
        <v>0</v>
      </c>
      <c r="F3" s="1">
        <v>0</v>
      </c>
      <c r="G3" s="2">
        <f t="shared" si="0"/>
        <v>453.97874000000002</v>
      </c>
      <c r="H3" s="2">
        <f t="shared" si="1"/>
        <v>0.32000000000698492</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59994.85</v>
      </c>
      <c r="D4" s="1">
        <f>'PR-RAS'!E8</f>
        <v>60481.72</v>
      </c>
      <c r="E4" s="1">
        <v>0</v>
      </c>
      <c r="F4" s="1">
        <v>0</v>
      </c>
      <c r="G4" s="2">
        <f t="shared" si="0"/>
        <v>542.87486999999999</v>
      </c>
      <c r="H4" s="2">
        <f t="shared" si="1"/>
        <v>0.43000000000029104</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59994.85</v>
      </c>
      <c r="D5" s="1">
        <f>'PR-RAS'!E9</f>
        <v>60481.72</v>
      </c>
      <c r="E5" s="1">
        <v>0</v>
      </c>
      <c r="F5" s="1">
        <v>0</v>
      </c>
      <c r="G5" s="2">
        <f t="shared" si="0"/>
        <v>723.83316000000002</v>
      </c>
      <c r="H5" s="2">
        <f t="shared" si="1"/>
        <v>0.43000000000029104</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18836.55</v>
      </c>
      <c r="D19" s="1">
        <f>'PR-RAS'!E23</f>
        <v>9008.5</v>
      </c>
      <c r="E19" s="1">
        <v>0</v>
      </c>
      <c r="F19" s="1">
        <v>0</v>
      </c>
      <c r="G19" s="2">
        <f t="shared" si="0"/>
        <v>663.36390000000006</v>
      </c>
      <c r="H19" s="2">
        <f t="shared" si="1"/>
        <v>0.9500000000007276</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50.45</v>
      </c>
      <c r="D20" s="1">
        <f>'PR-RAS'!E24</f>
        <v>194.87</v>
      </c>
      <c r="E20" s="1">
        <v>0</v>
      </c>
      <c r="F20" s="1">
        <v>0</v>
      </c>
      <c r="G20" s="2">
        <f t="shared" si="0"/>
        <v>8.3636099999999995</v>
      </c>
      <c r="H20" s="2">
        <f t="shared" si="1"/>
        <v>0.57999999999999829</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18786.099999999999</v>
      </c>
      <c r="D23" s="1">
        <f>'PR-RAS'!E27</f>
        <v>8813.6299999999992</v>
      </c>
      <c r="E23" s="1">
        <v>0</v>
      </c>
      <c r="F23" s="1">
        <v>0</v>
      </c>
      <c r="G23" s="2">
        <f t="shared" si="0"/>
        <v>801.09391999999991</v>
      </c>
      <c r="H23" s="2">
        <f t="shared" si="1"/>
        <v>0.46999999999934516</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2286.59</v>
      </c>
      <c r="D25" s="1">
        <f>'PR-RAS'!E29</f>
        <v>3308.84</v>
      </c>
      <c r="E25" s="1">
        <v>0</v>
      </c>
      <c r="F25" s="1">
        <v>0</v>
      </c>
      <c r="G25" s="2">
        <f t="shared" si="0"/>
        <v>213.70248000000001</v>
      </c>
      <c r="H25" s="2">
        <f t="shared" si="1"/>
        <v>0.56999999999970896</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2286.59</v>
      </c>
      <c r="D27" s="1">
        <f>'PR-RAS'!E31</f>
        <v>3308.84</v>
      </c>
      <c r="E27" s="1">
        <v>0</v>
      </c>
      <c r="F27" s="1">
        <v>0</v>
      </c>
      <c r="G27" s="2">
        <f t="shared" si="0"/>
        <v>231.51102</v>
      </c>
      <c r="H27" s="2">
        <f t="shared" si="1"/>
        <v>0.56999999999970896</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136.63</v>
      </c>
      <c r="E35" s="1">
        <v>0</v>
      </c>
      <c r="F35" s="1">
        <v>0</v>
      </c>
      <c r="G35" s="2">
        <f t="shared" si="0"/>
        <v>9.2908400000000011</v>
      </c>
      <c r="H35" s="2">
        <f t="shared" si="1"/>
        <v>0.37000000000000455</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136.63</v>
      </c>
      <c r="E37" s="1">
        <v>0</v>
      </c>
      <c r="F37" s="1">
        <v>0</v>
      </c>
      <c r="G37" s="2">
        <f t="shared" si="0"/>
        <v>9.8373599999999985</v>
      </c>
      <c r="H37" s="2">
        <f t="shared" si="1"/>
        <v>0.37000000000000455</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484098.96</v>
      </c>
      <c r="D45" s="1">
        <f>'PR-RAS'!E49</f>
        <v>295759.46999999997</v>
      </c>
      <c r="E45" s="1">
        <v>0</v>
      </c>
      <c r="F45" s="1">
        <v>0</v>
      </c>
      <c r="G45" s="2">
        <f t="shared" si="0"/>
        <v>47327.18759999999</v>
      </c>
      <c r="H45" s="2">
        <f t="shared" si="1"/>
        <v>0.50999999995110556</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19949.830000000002</v>
      </c>
      <c r="D49" s="1">
        <f>'PR-RAS'!E53</f>
        <v>0</v>
      </c>
      <c r="E49" s="1">
        <v>0</v>
      </c>
      <c r="F49" s="1">
        <v>0</v>
      </c>
      <c r="G49" s="2">
        <f t="shared" si="0"/>
        <v>957.59184000000005</v>
      </c>
      <c r="H49" s="2">
        <f t="shared" si="1"/>
        <v>0.16999999999825377</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19949.830000000002</v>
      </c>
      <c r="D53" s="1">
        <f>'PR-RAS'!E57</f>
        <v>0</v>
      </c>
      <c r="E53" s="1">
        <v>0</v>
      </c>
      <c r="F53" s="1">
        <v>0</v>
      </c>
      <c r="G53" s="2">
        <f t="shared" si="0"/>
        <v>1037.3911600000001</v>
      </c>
      <c r="H53" s="2">
        <f t="shared" si="1"/>
        <v>0.16999999999825377</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375645.88</v>
      </c>
      <c r="D54" s="1">
        <f>'PR-RAS'!E58</f>
        <v>239778.75</v>
      </c>
      <c r="E54" s="1">
        <v>0</v>
      </c>
      <c r="F54" s="1">
        <v>0</v>
      </c>
      <c r="G54" s="2">
        <f t="shared" si="0"/>
        <v>45325.779139999999</v>
      </c>
      <c r="H54" s="2">
        <f t="shared" si="1"/>
        <v>0.36999999999534339</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207067.62</v>
      </c>
      <c r="D55" s="1">
        <f>'PR-RAS'!E59</f>
        <v>220778.75</v>
      </c>
      <c r="E55" s="1">
        <v>0</v>
      </c>
      <c r="F55" s="1">
        <v>0</v>
      </c>
      <c r="G55" s="2">
        <f t="shared" si="0"/>
        <v>35025.756479999996</v>
      </c>
      <c r="H55" s="2">
        <f t="shared" si="1"/>
        <v>0.63000000000465661</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168578.26</v>
      </c>
      <c r="D56" s="1">
        <f>'PR-RAS'!E60</f>
        <v>19000</v>
      </c>
      <c r="E56" s="1">
        <v>0</v>
      </c>
      <c r="F56" s="1">
        <v>0</v>
      </c>
      <c r="G56" s="2">
        <f t="shared" si="0"/>
        <v>11361.8043</v>
      </c>
      <c r="H56" s="2">
        <f t="shared" si="1"/>
        <v>0.26000000000931323</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6900.3</v>
      </c>
      <c r="E57" s="1">
        <v>0</v>
      </c>
      <c r="F57" s="1">
        <v>0</v>
      </c>
      <c r="G57" s="2">
        <f t="shared" si="0"/>
        <v>772.83360000000005</v>
      </c>
      <c r="H57" s="2">
        <f t="shared" si="1"/>
        <v>0.3000000000001819</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6900.3</v>
      </c>
      <c r="E58" s="1">
        <v>0</v>
      </c>
      <c r="F58" s="1">
        <v>0</v>
      </c>
      <c r="G58" s="2">
        <f t="shared" si="0"/>
        <v>786.63420000000008</v>
      </c>
      <c r="H58" s="2">
        <f t="shared" si="1"/>
        <v>0.3000000000001819</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88503.25</v>
      </c>
      <c r="D70" s="1">
        <f>'PR-RAS'!E74</f>
        <v>49080.42</v>
      </c>
      <c r="E70" s="1">
        <v>0</v>
      </c>
      <c r="F70" s="1">
        <v>0</v>
      </c>
      <c r="G70" s="2">
        <f t="shared" si="0"/>
        <v>12879.82221</v>
      </c>
      <c r="H70" s="2">
        <f t="shared" si="1"/>
        <v>0.66999999999825377</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88503.25</v>
      </c>
      <c r="D71" s="1">
        <f>'PR-RAS'!E75</f>
        <v>49080.42</v>
      </c>
      <c r="E71" s="1">
        <v>0</v>
      </c>
      <c r="F71" s="1">
        <v>0</v>
      </c>
      <c r="G71" s="2">
        <f t="shared" si="0"/>
        <v>13066.4863</v>
      </c>
      <c r="H71" s="2">
        <f t="shared" si="1"/>
        <v>0.66999999999825377</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6193.4400000000005</v>
      </c>
      <c r="D78" s="1">
        <f>'PR-RAS'!E82</f>
        <v>7312.6100000000006</v>
      </c>
      <c r="E78" s="1">
        <v>0</v>
      </c>
      <c r="F78" s="1">
        <v>0</v>
      </c>
      <c r="G78" s="2">
        <f t="shared" si="0"/>
        <v>1603.0368200000003</v>
      </c>
      <c r="H78" s="2">
        <f t="shared" si="1"/>
        <v>0.82999999999992724</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16.91</v>
      </c>
      <c r="D79" s="1">
        <f>'PR-RAS'!E83</f>
        <v>23.26</v>
      </c>
      <c r="E79" s="1">
        <v>0</v>
      </c>
      <c r="F79" s="1">
        <v>0</v>
      </c>
      <c r="G79" s="2">
        <f t="shared" si="0"/>
        <v>4.9475400000000009</v>
      </c>
      <c r="H79" s="2">
        <f t="shared" si="1"/>
        <v>0.35000000000000142</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16.91</v>
      </c>
      <c r="D81" s="1">
        <f>'PR-RAS'!E85</f>
        <v>23.26</v>
      </c>
      <c r="E81" s="1">
        <v>0</v>
      </c>
      <c r="F81" s="1">
        <v>0</v>
      </c>
      <c r="G81" s="2">
        <f t="shared" si="0"/>
        <v>5.0744000000000007</v>
      </c>
      <c r="H81" s="2">
        <f t="shared" si="1"/>
        <v>0.35000000000000142</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6176.5300000000007</v>
      </c>
      <c r="D87" s="1">
        <f>'PR-RAS'!E91</f>
        <v>7289.35</v>
      </c>
      <c r="E87" s="1">
        <v>0</v>
      </c>
      <c r="F87" s="1">
        <v>0</v>
      </c>
      <c r="G87" s="2">
        <f t="shared" si="0"/>
        <v>1784.9497800000001</v>
      </c>
      <c r="H87" s="2">
        <f t="shared" si="1"/>
        <v>0.81999999999970896</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893.27</v>
      </c>
      <c r="D88" s="1">
        <f>'PR-RAS'!E92</f>
        <v>951.66</v>
      </c>
      <c r="E88" s="1">
        <v>0</v>
      </c>
      <c r="F88" s="1">
        <v>0</v>
      </c>
      <c r="G88" s="2">
        <f t="shared" si="0"/>
        <v>243.30332999999999</v>
      </c>
      <c r="H88" s="2">
        <f t="shared" si="1"/>
        <v>0.61000000000001364</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4071.09</v>
      </c>
      <c r="D89" s="1">
        <f>'PR-RAS'!E93</f>
        <v>4986.32</v>
      </c>
      <c r="E89" s="1">
        <v>0</v>
      </c>
      <c r="F89" s="1">
        <v>0</v>
      </c>
      <c r="G89" s="2">
        <f t="shared" si="0"/>
        <v>1235.8482399999998</v>
      </c>
      <c r="H89" s="2">
        <f t="shared" si="1"/>
        <v>0.40999999999985448</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1212.17</v>
      </c>
      <c r="D90" s="1">
        <f>'PR-RAS'!E94</f>
        <v>1212.02</v>
      </c>
      <c r="E90" s="1">
        <v>0</v>
      </c>
      <c r="F90" s="1">
        <v>0</v>
      </c>
      <c r="G90" s="2">
        <f t="shared" si="0"/>
        <v>323.62268999999998</v>
      </c>
      <c r="H90" s="2">
        <f t="shared" si="1"/>
        <v>0.19000000000005457</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139.35</v>
      </c>
      <c r="E93" s="1">
        <v>0</v>
      </c>
      <c r="F93" s="1">
        <v>0</v>
      </c>
      <c r="G93" s="2">
        <f t="shared" si="0"/>
        <v>25.6404</v>
      </c>
      <c r="H93" s="2">
        <f t="shared" si="1"/>
        <v>0.34999999999999432</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46013.55</v>
      </c>
      <c r="D102" s="1">
        <f>'PR-RAS'!E106</f>
        <v>19424.75</v>
      </c>
      <c r="E102" s="1">
        <v>0</v>
      </c>
      <c r="F102" s="1">
        <v>0</v>
      </c>
      <c r="G102" s="2">
        <f t="shared" si="0"/>
        <v>8571.1680500000002</v>
      </c>
      <c r="H102" s="2">
        <f t="shared" si="1"/>
        <v>0.69999999999708962</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31433.59</v>
      </c>
      <c r="D108" s="1">
        <f>'PR-RAS'!E112</f>
        <v>3420.35</v>
      </c>
      <c r="E108" s="1">
        <v>0</v>
      </c>
      <c r="F108" s="1">
        <v>0</v>
      </c>
      <c r="G108" s="2">
        <f t="shared" si="0"/>
        <v>4095.3490299999999</v>
      </c>
      <c r="H108" s="2">
        <f t="shared" si="1"/>
        <v>0.75999999999976353</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4.3099999999999996</v>
      </c>
      <c r="D110" s="1">
        <f>'PR-RAS'!E114</f>
        <v>0</v>
      </c>
      <c r="E110" s="1">
        <v>0</v>
      </c>
      <c r="F110" s="1">
        <v>0</v>
      </c>
      <c r="G110" s="2">
        <f t="shared" si="0"/>
        <v>0.46978999999999993</v>
      </c>
      <c r="H110" s="2">
        <f t="shared" si="1"/>
        <v>0.30999999999999961</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28017.82</v>
      </c>
      <c r="D111" s="1">
        <f>'PR-RAS'!E115</f>
        <v>2439.87</v>
      </c>
      <c r="E111" s="1">
        <v>0</v>
      </c>
      <c r="F111" s="1">
        <v>0</v>
      </c>
      <c r="G111" s="2">
        <f t="shared" si="0"/>
        <v>3618.7315999999996</v>
      </c>
      <c r="H111" s="2">
        <f t="shared" si="1"/>
        <v>0.31000000000040018</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3411.46</v>
      </c>
      <c r="D113" s="1">
        <f>'PR-RAS'!E117</f>
        <v>980.48</v>
      </c>
      <c r="E113" s="1">
        <v>0</v>
      </c>
      <c r="F113" s="1">
        <v>0</v>
      </c>
      <c r="G113" s="2">
        <f t="shared" si="0"/>
        <v>601.71104000000003</v>
      </c>
      <c r="H113" s="2">
        <f t="shared" si="1"/>
        <v>0.94000000000005457</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14579.96</v>
      </c>
      <c r="D116" s="1">
        <f>'PR-RAS'!E120</f>
        <v>16004.4</v>
      </c>
      <c r="E116" s="1">
        <v>0</v>
      </c>
      <c r="F116" s="1">
        <v>0</v>
      </c>
      <c r="G116" s="2">
        <f t="shared" si="0"/>
        <v>5357.7073999999993</v>
      </c>
      <c r="H116" s="2">
        <f t="shared" si="1"/>
        <v>0.44000000000050932</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14579.96</v>
      </c>
      <c r="D118" s="1">
        <f>'PR-RAS'!E122</f>
        <v>16004.4</v>
      </c>
      <c r="E118" s="1">
        <v>0</v>
      </c>
      <c r="F118" s="1">
        <v>0</v>
      </c>
      <c r="G118" s="2">
        <f t="shared" si="0"/>
        <v>5450.8849199999995</v>
      </c>
      <c r="H118" s="2">
        <f t="shared" si="1"/>
        <v>0.44000000000050932</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0</v>
      </c>
      <c r="E147" s="1">
        <v>0</v>
      </c>
      <c r="F147" s="1">
        <v>0</v>
      </c>
      <c r="G147" s="2">
        <f t="shared" si="0"/>
        <v>0</v>
      </c>
      <c r="H147" s="2">
        <f t="shared" si="1"/>
        <v>0</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388584.81000000006</v>
      </c>
      <c r="D148" s="1">
        <f>'PR-RAS'!E152</f>
        <v>427546.47</v>
      </c>
      <c r="E148" s="1">
        <v>0</v>
      </c>
      <c r="F148" s="1">
        <v>0</v>
      </c>
      <c r="G148" s="2">
        <f t="shared" si="0"/>
        <v>182820.62925</v>
      </c>
      <c r="H148" s="2">
        <f t="shared" si="1"/>
        <v>0.65999999991618097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73393.23</v>
      </c>
      <c r="D149" s="1">
        <f>'PR-RAS'!E153</f>
        <v>167490.91</v>
      </c>
      <c r="E149" s="1">
        <v>0</v>
      </c>
      <c r="F149" s="1">
        <v>0</v>
      </c>
      <c r="G149" s="2">
        <f t="shared" si="0"/>
        <v>60439.507399999995</v>
      </c>
      <c r="H149" s="2">
        <f t="shared" si="1"/>
        <v>0.319999999992433</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60521.65</v>
      </c>
      <c r="D150" s="1">
        <f>'PR-RAS'!E154</f>
        <v>137336.03</v>
      </c>
      <c r="E150" s="1">
        <v>0</v>
      </c>
      <c r="F150" s="1">
        <v>0</v>
      </c>
      <c r="G150" s="2">
        <f t="shared" si="0"/>
        <v>49943.862789999999</v>
      </c>
      <c r="H150" s="2">
        <f t="shared" si="1"/>
        <v>0.37999999999738066</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60521.65</v>
      </c>
      <c r="D151" s="1">
        <f>'PR-RAS'!E155</f>
        <v>137336.03</v>
      </c>
      <c r="E151" s="1">
        <v>0</v>
      </c>
      <c r="F151" s="1">
        <v>0</v>
      </c>
      <c r="G151" s="2">
        <f t="shared" si="0"/>
        <v>50279.056499999999</v>
      </c>
      <c r="H151" s="2">
        <f t="shared" si="1"/>
        <v>0.37999999999738066</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2885.52</v>
      </c>
      <c r="D155" s="1">
        <f>'PR-RAS'!E159</f>
        <v>7853.7</v>
      </c>
      <c r="E155" s="1">
        <v>0</v>
      </c>
      <c r="F155" s="1">
        <v>0</v>
      </c>
      <c r="G155" s="2">
        <f t="shared" si="0"/>
        <v>2863.3096799999998</v>
      </c>
      <c r="H155" s="2">
        <f t="shared" si="1"/>
        <v>0.78000000000020009</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9986.06</v>
      </c>
      <c r="D156" s="1">
        <f>'PR-RAS'!E160</f>
        <v>22301.18</v>
      </c>
      <c r="E156" s="1">
        <v>0</v>
      </c>
      <c r="F156" s="1">
        <v>0</v>
      </c>
      <c r="G156" s="2">
        <f t="shared" si="0"/>
        <v>8461.2050999999992</v>
      </c>
      <c r="H156" s="2">
        <f t="shared" si="1"/>
        <v>0.23999999999978172</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9986.06</v>
      </c>
      <c r="D158" s="1">
        <f>'PR-RAS'!E162</f>
        <v>22301.18</v>
      </c>
      <c r="E158" s="1">
        <v>0</v>
      </c>
      <c r="F158" s="1">
        <v>0</v>
      </c>
      <c r="G158" s="2">
        <f t="shared" si="0"/>
        <v>8570.3819399999993</v>
      </c>
      <c r="H158" s="2">
        <f t="shared" si="1"/>
        <v>0.23999999999978172</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172194.53</v>
      </c>
      <c r="D160" s="1">
        <f>'PR-RAS'!E164</f>
        <v>130496.41</v>
      </c>
      <c r="E160" s="1">
        <v>0</v>
      </c>
      <c r="F160" s="1">
        <v>0</v>
      </c>
      <c r="G160" s="2">
        <f t="shared" si="0"/>
        <v>68876.788650000002</v>
      </c>
      <c r="H160" s="2">
        <f t="shared" si="1"/>
        <v>0.88000000000465661</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5067.74</v>
      </c>
      <c r="D161" s="1">
        <f>'PR-RAS'!E165</f>
        <v>5536.76</v>
      </c>
      <c r="E161" s="1">
        <v>0</v>
      </c>
      <c r="F161" s="1">
        <v>0</v>
      </c>
      <c r="G161" s="2">
        <f t="shared" si="0"/>
        <v>2582.6016</v>
      </c>
      <c r="H161" s="2">
        <f t="shared" si="1"/>
        <v>0.5</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4040.1</v>
      </c>
      <c r="D162" s="1">
        <f>'PR-RAS'!E166</f>
        <v>2798.5</v>
      </c>
      <c r="E162" s="1">
        <v>0</v>
      </c>
      <c r="F162" s="1">
        <v>0</v>
      </c>
      <c r="G162" s="2">
        <f t="shared" si="0"/>
        <v>1551.5731000000001</v>
      </c>
      <c r="H162" s="2">
        <f t="shared" si="1"/>
        <v>0.59999999999990905</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932.64</v>
      </c>
      <c r="D163" s="1">
        <f>'PR-RAS'!E167</f>
        <v>1413.26</v>
      </c>
      <c r="E163" s="1">
        <v>0</v>
      </c>
      <c r="F163" s="1">
        <v>0</v>
      </c>
      <c r="G163" s="2">
        <f t="shared" si="0"/>
        <v>608.98392000000001</v>
      </c>
      <c r="H163" s="2">
        <f t="shared" si="1"/>
        <v>0.62000000000000455</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95</v>
      </c>
      <c r="D164" s="1">
        <f>'PR-RAS'!E168</f>
        <v>1325</v>
      </c>
      <c r="E164" s="1">
        <v>0</v>
      </c>
      <c r="F164" s="1">
        <v>0</v>
      </c>
      <c r="G164" s="2">
        <f t="shared" si="0"/>
        <v>447.435</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0</v>
      </c>
      <c r="D165" s="1">
        <f>'PR-RAS'!E169</f>
        <v>0</v>
      </c>
      <c r="E165" s="1">
        <v>0</v>
      </c>
      <c r="F165" s="1">
        <v>0</v>
      </c>
      <c r="G165" s="2">
        <f t="shared" si="0"/>
        <v>0</v>
      </c>
      <c r="H165" s="2">
        <f t="shared" si="1"/>
        <v>0</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18307.349999999999</v>
      </c>
      <c r="D166" s="1">
        <f>'PR-RAS'!E170</f>
        <v>13971.61</v>
      </c>
      <c r="E166" s="1">
        <v>0</v>
      </c>
      <c r="F166" s="1">
        <v>0</v>
      </c>
      <c r="G166" s="2">
        <f t="shared" si="0"/>
        <v>7631.3440500000006</v>
      </c>
      <c r="H166" s="2">
        <f t="shared" si="1"/>
        <v>0.73999999999796273</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3220.77</v>
      </c>
      <c r="D167" s="1">
        <f>'PR-RAS'!E171</f>
        <v>3722.94</v>
      </c>
      <c r="E167" s="1">
        <v>0</v>
      </c>
      <c r="F167" s="1">
        <v>0</v>
      </c>
      <c r="G167" s="2">
        <f t="shared" si="0"/>
        <v>1770.6639</v>
      </c>
      <c r="H167" s="2">
        <f t="shared" si="1"/>
        <v>0.28999999999996362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10318.49</v>
      </c>
      <c r="D169" s="1">
        <f>'PR-RAS'!E173</f>
        <v>9831.07</v>
      </c>
      <c r="E169" s="1">
        <v>0</v>
      </c>
      <c r="F169" s="1">
        <v>0</v>
      </c>
      <c r="G169" s="2">
        <f t="shared" si="0"/>
        <v>5036.7458399999996</v>
      </c>
      <c r="H169" s="2">
        <f t="shared" si="1"/>
        <v>0.55999999999949068</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3492.43</v>
      </c>
      <c r="D170" s="1">
        <f>'PR-RAS'!E174</f>
        <v>238.29</v>
      </c>
      <c r="E170" s="1">
        <v>0</v>
      </c>
      <c r="F170" s="1">
        <v>0</v>
      </c>
      <c r="G170" s="2">
        <f t="shared" si="0"/>
        <v>670.76269000000002</v>
      </c>
      <c r="H170" s="2">
        <f t="shared" si="1"/>
        <v>0.71999999999982833</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763.16</v>
      </c>
      <c r="D171" s="1">
        <f>'PR-RAS'!E175</f>
        <v>179.31</v>
      </c>
      <c r="E171" s="1">
        <v>0</v>
      </c>
      <c r="F171" s="1">
        <v>0</v>
      </c>
      <c r="G171" s="2">
        <f t="shared" si="0"/>
        <v>190.70260000000002</v>
      </c>
      <c r="H171" s="2">
        <f t="shared" si="1"/>
        <v>0.46999999999997044</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512.5</v>
      </c>
      <c r="D173" s="1">
        <f>'PR-RAS'!E177</f>
        <v>0</v>
      </c>
      <c r="E173" s="1">
        <v>0</v>
      </c>
      <c r="F173" s="1">
        <v>0</v>
      </c>
      <c r="G173" s="2">
        <f t="shared" si="0"/>
        <v>88.149999999999991</v>
      </c>
      <c r="H173" s="2">
        <f t="shared" si="1"/>
        <v>0.5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121235.73</v>
      </c>
      <c r="D174" s="1">
        <f>'PR-RAS'!E178</f>
        <v>75311.599999999991</v>
      </c>
      <c r="E174" s="1">
        <v>0</v>
      </c>
      <c r="F174" s="1">
        <v>0</v>
      </c>
      <c r="G174" s="2">
        <f t="shared" si="0"/>
        <v>47031.594889999993</v>
      </c>
      <c r="H174" s="2">
        <f t="shared" si="1"/>
        <v>0.67000000001280569</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3115.05</v>
      </c>
      <c r="D175" s="1">
        <f>'PR-RAS'!E179</f>
        <v>4013.63</v>
      </c>
      <c r="E175" s="1">
        <v>0</v>
      </c>
      <c r="F175" s="1">
        <v>0</v>
      </c>
      <c r="G175" s="2">
        <f t="shared" si="0"/>
        <v>1938.7619400000001</v>
      </c>
      <c r="H175" s="2">
        <f t="shared" si="1"/>
        <v>0.42000000000007276</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62935.55</v>
      </c>
      <c r="D176" s="1">
        <f>'PR-RAS'!E180</f>
        <v>27602.77</v>
      </c>
      <c r="E176" s="1">
        <v>0</v>
      </c>
      <c r="F176" s="1">
        <v>0</v>
      </c>
      <c r="G176" s="2">
        <f t="shared" si="0"/>
        <v>20674.690749999998</v>
      </c>
      <c r="H176" s="2">
        <f t="shared" si="1"/>
        <v>0.67999999999665306</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2908.76</v>
      </c>
      <c r="D177" s="1">
        <f>'PR-RAS'!E181</f>
        <v>6148.52</v>
      </c>
      <c r="E177" s="1">
        <v>0</v>
      </c>
      <c r="F177" s="1">
        <v>0</v>
      </c>
      <c r="G177" s="2">
        <f t="shared" si="0"/>
        <v>2676.2208000000001</v>
      </c>
      <c r="H177" s="2">
        <f t="shared" si="1"/>
        <v>0.71999999999934516</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18668.650000000001</v>
      </c>
      <c r="D178" s="1">
        <f>'PR-RAS'!E182</f>
        <v>11286.29</v>
      </c>
      <c r="E178" s="1">
        <v>0</v>
      </c>
      <c r="F178" s="1">
        <v>0</v>
      </c>
      <c r="G178" s="2">
        <f t="shared" si="0"/>
        <v>7299.6977100000004</v>
      </c>
      <c r="H178" s="2">
        <f t="shared" si="1"/>
        <v>0.63999999999941792</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5239.12</v>
      </c>
      <c r="D179" s="1">
        <f>'PR-RAS'!E183</f>
        <v>3461.67</v>
      </c>
      <c r="E179" s="1">
        <v>0</v>
      </c>
      <c r="F179" s="1">
        <v>0</v>
      </c>
      <c r="G179" s="2">
        <f t="shared" si="0"/>
        <v>2164.91788</v>
      </c>
      <c r="H179" s="2">
        <f t="shared" si="1"/>
        <v>0.4499999999998181</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163.75</v>
      </c>
      <c r="D180" s="1">
        <f>'PR-RAS'!E184</f>
        <v>1535.41</v>
      </c>
      <c r="E180" s="1">
        <v>0</v>
      </c>
      <c r="F180" s="1">
        <v>0</v>
      </c>
      <c r="G180" s="2">
        <f t="shared" si="0"/>
        <v>578.98802999999998</v>
      </c>
      <c r="H180" s="2">
        <f t="shared" si="1"/>
        <v>0.66000000000008185</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19604.72</v>
      </c>
      <c r="D181" s="1">
        <f>'PR-RAS'!E185</f>
        <v>14896.66</v>
      </c>
      <c r="E181" s="1">
        <v>0</v>
      </c>
      <c r="F181" s="1">
        <v>0</v>
      </c>
      <c r="G181" s="2">
        <f t="shared" si="0"/>
        <v>8891.6471999999994</v>
      </c>
      <c r="H181" s="2">
        <f t="shared" si="1"/>
        <v>0.61999999999898137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3656.68</v>
      </c>
      <c r="D182" s="1">
        <f>'PR-RAS'!E186</f>
        <v>5135.84</v>
      </c>
      <c r="E182" s="1">
        <v>0</v>
      </c>
      <c r="F182" s="1">
        <v>0</v>
      </c>
      <c r="G182" s="2">
        <f t="shared" si="0"/>
        <v>2521.03316</v>
      </c>
      <c r="H182" s="2">
        <f t="shared" si="1"/>
        <v>0.48000000000001819</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4943.45</v>
      </c>
      <c r="D183" s="1">
        <f>'PR-RAS'!E187</f>
        <v>1230.81</v>
      </c>
      <c r="E183" s="1">
        <v>0</v>
      </c>
      <c r="F183" s="1">
        <v>0</v>
      </c>
      <c r="G183" s="2">
        <f t="shared" si="0"/>
        <v>1347.7227399999999</v>
      </c>
      <c r="H183" s="2">
        <f t="shared" si="1"/>
        <v>0.63999999999987267</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3090.63</v>
      </c>
      <c r="D184" s="1">
        <f>'PR-RAS'!E188</f>
        <v>0</v>
      </c>
      <c r="E184" s="1">
        <v>0</v>
      </c>
      <c r="F184" s="1">
        <v>0</v>
      </c>
      <c r="G184" s="2">
        <f t="shared" si="0"/>
        <v>565.58528999999999</v>
      </c>
      <c r="H184" s="2">
        <f t="shared" si="1"/>
        <v>0.36999999999989086</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24493.079999999998</v>
      </c>
      <c r="D190" s="1">
        <f>'PR-RAS'!E194</f>
        <v>35676.44</v>
      </c>
      <c r="E190" s="1">
        <v>0</v>
      </c>
      <c r="F190" s="1">
        <v>0</v>
      </c>
      <c r="G190" s="2">
        <f t="shared" si="0"/>
        <v>18114.886440000002</v>
      </c>
      <c r="H190" s="2">
        <f t="shared" si="1"/>
        <v>0.52000000000043656</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2784.17</v>
      </c>
      <c r="D191" s="1">
        <f>'PR-RAS'!E195</f>
        <v>11372.87</v>
      </c>
      <c r="E191" s="1">
        <v>0</v>
      </c>
      <c r="F191" s="1">
        <v>0</v>
      </c>
      <c r="G191" s="2">
        <f t="shared" si="0"/>
        <v>4850.6829000000007</v>
      </c>
      <c r="H191" s="2">
        <f t="shared" si="1"/>
        <v>0.2999999999992724</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2893.73</v>
      </c>
      <c r="D192" s="1">
        <f>'PR-RAS'!E196</f>
        <v>694.22</v>
      </c>
      <c r="E192" s="1">
        <v>0</v>
      </c>
      <c r="F192" s="1">
        <v>0</v>
      </c>
      <c r="G192" s="2">
        <f t="shared" si="0"/>
        <v>817.89447000000007</v>
      </c>
      <c r="H192" s="2">
        <f t="shared" si="1"/>
        <v>0.49000000000000909</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9602.9</v>
      </c>
      <c r="D193" s="1">
        <f>'PR-RAS'!E197</f>
        <v>8247.41</v>
      </c>
      <c r="E193" s="1">
        <v>0</v>
      </c>
      <c r="F193" s="1">
        <v>0</v>
      </c>
      <c r="G193" s="2">
        <f t="shared" si="0"/>
        <v>5010.76224</v>
      </c>
      <c r="H193" s="2">
        <f t="shared" si="1"/>
        <v>0.51000000000021828</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261.95999999999998</v>
      </c>
      <c r="D194" s="1">
        <f>'PR-RAS'!E198</f>
        <v>261.95999999999998</v>
      </c>
      <c r="E194" s="1">
        <v>0</v>
      </c>
      <c r="F194" s="1">
        <v>0</v>
      </c>
      <c r="G194" s="2">
        <f t="shared" si="0"/>
        <v>151.67483999999999</v>
      </c>
      <c r="H194" s="2">
        <f t="shared" si="1"/>
        <v>8.0000000000040927E-2</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3046.27</v>
      </c>
      <c r="D195" s="1">
        <f>'PR-RAS'!E199</f>
        <v>11529.62</v>
      </c>
      <c r="E195" s="1">
        <v>0</v>
      </c>
      <c r="F195" s="1">
        <v>0</v>
      </c>
      <c r="G195" s="2">
        <f t="shared" si="0"/>
        <v>5064.4689400000007</v>
      </c>
      <c r="H195" s="2">
        <f t="shared" si="1"/>
        <v>0.64999999999918145</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5904.05</v>
      </c>
      <c r="D197" s="1">
        <f>'PR-RAS'!E201</f>
        <v>3570.36</v>
      </c>
      <c r="E197" s="1">
        <v>0</v>
      </c>
      <c r="F197" s="1">
        <v>0</v>
      </c>
      <c r="G197" s="2">
        <f t="shared" si="0"/>
        <v>2556.7749200000003</v>
      </c>
      <c r="H197" s="2">
        <f t="shared" si="1"/>
        <v>0.41000000000030923</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9778.2799999999988</v>
      </c>
      <c r="D198" s="1">
        <f>'PR-RAS'!E202</f>
        <v>9211.44</v>
      </c>
      <c r="E198" s="1">
        <v>0</v>
      </c>
      <c r="F198" s="1">
        <v>0</v>
      </c>
      <c r="G198" s="2">
        <f t="shared" si="0"/>
        <v>5555.6285200000002</v>
      </c>
      <c r="H198" s="2">
        <f t="shared" si="1"/>
        <v>0.71999999999934516</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9778.2799999999988</v>
      </c>
      <c r="D212" s="1">
        <f>'PR-RAS'!E216</f>
        <v>9211.44</v>
      </c>
      <c r="E212" s="1">
        <v>0</v>
      </c>
      <c r="F212" s="1">
        <v>0</v>
      </c>
      <c r="G212" s="2">
        <f t="shared" si="0"/>
        <v>5950.4447599999994</v>
      </c>
      <c r="H212" s="2">
        <f t="shared" si="1"/>
        <v>0.71999999999934516</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1135.08</v>
      </c>
      <c r="D213" s="1">
        <f>'PR-RAS'!E217</f>
        <v>1194.92</v>
      </c>
      <c r="E213" s="1">
        <v>0</v>
      </c>
      <c r="F213" s="1">
        <v>0</v>
      </c>
      <c r="G213" s="2">
        <f t="shared" si="0"/>
        <v>747.28304000000003</v>
      </c>
      <c r="H213" s="2">
        <f t="shared" si="1"/>
        <v>0.15999999999985448</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14.79</v>
      </c>
      <c r="D215" s="1">
        <f>'PR-RAS'!E219</f>
        <v>13.59</v>
      </c>
      <c r="E215" s="1">
        <v>0</v>
      </c>
      <c r="F215" s="1">
        <v>0</v>
      </c>
      <c r="G215" s="2">
        <f t="shared" si="0"/>
        <v>8.9815799999999992</v>
      </c>
      <c r="H215" s="2">
        <f t="shared" si="1"/>
        <v>0.62000000000000099</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8628.41</v>
      </c>
      <c r="D216" s="1">
        <f>'PR-RAS'!E220</f>
        <v>8002.93</v>
      </c>
      <c r="E216" s="1">
        <v>0</v>
      </c>
      <c r="F216" s="1">
        <v>0</v>
      </c>
      <c r="G216" s="2">
        <f t="shared" si="0"/>
        <v>5296.36805</v>
      </c>
      <c r="H216" s="2">
        <f t="shared" si="1"/>
        <v>0.47999999999956344</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418.17</v>
      </c>
      <c r="D217" s="1">
        <f>'PR-RAS'!E221</f>
        <v>219.04</v>
      </c>
      <c r="E217" s="1">
        <v>0</v>
      </c>
      <c r="F217" s="1">
        <v>0</v>
      </c>
      <c r="G217" s="2">
        <f t="shared" si="0"/>
        <v>184.95</v>
      </c>
      <c r="H217" s="2">
        <f t="shared" si="1"/>
        <v>0.21000000000000796</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418.17</v>
      </c>
      <c r="D221" s="1">
        <f>'PR-RAS'!E225</f>
        <v>219.04</v>
      </c>
      <c r="E221" s="1">
        <v>0</v>
      </c>
      <c r="F221" s="1">
        <v>0</v>
      </c>
      <c r="G221" s="2">
        <f t="shared" si="0"/>
        <v>188.375</v>
      </c>
      <c r="H221" s="2">
        <f t="shared" si="1"/>
        <v>0.21000000000000796</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418.17</v>
      </c>
      <c r="D224" s="1">
        <f>'PR-RAS'!E228</f>
        <v>219.04</v>
      </c>
      <c r="E224" s="1">
        <v>0</v>
      </c>
      <c r="F224" s="1">
        <v>0</v>
      </c>
      <c r="G224" s="2">
        <f t="shared" si="0"/>
        <v>190.94374999999999</v>
      </c>
      <c r="H224" s="2">
        <f t="shared" si="1"/>
        <v>0.21000000000000796</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6789.44</v>
      </c>
      <c r="D226" s="1">
        <f>'PR-RAS'!E230</f>
        <v>0</v>
      </c>
      <c r="E226" s="1">
        <v>0</v>
      </c>
      <c r="F226" s="1">
        <v>0</v>
      </c>
      <c r="G226" s="2">
        <f t="shared" si="0"/>
        <v>1527.624</v>
      </c>
      <c r="H226" s="2">
        <f t="shared" si="1"/>
        <v>0.43999999999959982</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6789.44</v>
      </c>
      <c r="D233" s="1">
        <f>'PR-RAS'!E237</f>
        <v>0</v>
      </c>
      <c r="E233" s="1">
        <v>0</v>
      </c>
      <c r="F233" s="1">
        <v>0</v>
      </c>
      <c r="G233" s="2">
        <f t="shared" si="0"/>
        <v>1575.1500799999999</v>
      </c>
      <c r="H233" s="2">
        <f t="shared" si="1"/>
        <v>0.43999999999959982</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6789.44</v>
      </c>
      <c r="D234" s="1">
        <f>'PR-RAS'!E238</f>
        <v>0</v>
      </c>
      <c r="E234" s="1">
        <v>0</v>
      </c>
      <c r="F234" s="1">
        <v>0</v>
      </c>
      <c r="G234" s="2">
        <f t="shared" si="0"/>
        <v>1581.9395199999999</v>
      </c>
      <c r="H234" s="2">
        <f t="shared" si="1"/>
        <v>0.43999999999959982</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71732.69</v>
      </c>
      <c r="D258" s="1">
        <f>'PR-RAS'!E262</f>
        <v>87634.37</v>
      </c>
      <c r="E258" s="1">
        <v>0</v>
      </c>
      <c r="F258" s="1">
        <v>0</v>
      </c>
      <c r="G258" s="2">
        <f t="shared" si="0"/>
        <v>63479.367509999996</v>
      </c>
      <c r="H258" s="2">
        <f t="shared" si="1"/>
        <v>0.67999999999301508</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71732.69</v>
      </c>
      <c r="D265" s="1">
        <f>'PR-RAS'!E269</f>
        <v>87634.37</v>
      </c>
      <c r="E265" s="1">
        <v>0</v>
      </c>
      <c r="F265" s="1">
        <v>0</v>
      </c>
      <c r="G265" s="2">
        <f t="shared" si="0"/>
        <v>65208.377520000002</v>
      </c>
      <c r="H265" s="2">
        <f t="shared" si="1"/>
        <v>0.67999999999301508</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71732.69</v>
      </c>
      <c r="D266" s="1">
        <f>'PR-RAS'!E270</f>
        <v>82935.55</v>
      </c>
      <c r="E266" s="1">
        <v>0</v>
      </c>
      <c r="F266" s="1">
        <v>0</v>
      </c>
      <c r="G266" s="2">
        <f t="shared" si="0"/>
        <v>62965.004350000003</v>
      </c>
      <c r="H266" s="2">
        <f t="shared" si="1"/>
        <v>0.75999999999476131</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4698.82</v>
      </c>
      <c r="E267" s="1">
        <v>0</v>
      </c>
      <c r="F267" s="1">
        <v>0</v>
      </c>
      <c r="G267" s="2">
        <f t="shared" si="0"/>
        <v>2499.7722399999998</v>
      </c>
      <c r="H267" s="2">
        <f t="shared" si="1"/>
        <v>0.18000000000029104</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54278.47</v>
      </c>
      <c r="D269" s="1">
        <f>'PR-RAS'!E273</f>
        <v>32494.300000000003</v>
      </c>
      <c r="E269" s="1">
        <v>0</v>
      </c>
      <c r="F269" s="1">
        <v>0</v>
      </c>
      <c r="G269" s="2">
        <f t="shared" si="0"/>
        <v>31963.574760000003</v>
      </c>
      <c r="H269" s="2">
        <f t="shared" si="1"/>
        <v>0.77000000000407454</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54278.47</v>
      </c>
      <c r="D270" s="1">
        <f>'PR-RAS'!E274</f>
        <v>31681.800000000003</v>
      </c>
      <c r="E270" s="1">
        <v>0</v>
      </c>
      <c r="F270" s="1">
        <v>0</v>
      </c>
      <c r="G270" s="2">
        <f t="shared" si="0"/>
        <v>31645.716830000005</v>
      </c>
      <c r="H270" s="2">
        <f t="shared" si="1"/>
        <v>0.66999999999825377</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19315.52</v>
      </c>
      <c r="D271" s="1">
        <f>'PR-RAS'!E275</f>
        <v>26756.15</v>
      </c>
      <c r="E271" s="1">
        <v>0</v>
      </c>
      <c r="F271" s="1">
        <v>0</v>
      </c>
      <c r="G271" s="2">
        <f t="shared" si="0"/>
        <v>19663.511400000003</v>
      </c>
      <c r="H271" s="2">
        <f t="shared" si="1"/>
        <v>0.63000000000101863</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34962.949999999997</v>
      </c>
      <c r="D272" s="1">
        <f>'PR-RAS'!E276</f>
        <v>4925.6499999999996</v>
      </c>
      <c r="E272" s="1">
        <v>0</v>
      </c>
      <c r="F272" s="1">
        <v>0</v>
      </c>
      <c r="G272" s="2">
        <f t="shared" si="0"/>
        <v>12144.661750000001</v>
      </c>
      <c r="H272" s="2">
        <f t="shared" si="1"/>
        <v>0.40000000000327418</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812.5</v>
      </c>
      <c r="E274" s="1">
        <v>0</v>
      </c>
      <c r="F274" s="1">
        <v>0</v>
      </c>
      <c r="G274" s="2">
        <f t="shared" si="0"/>
        <v>443.62500000000006</v>
      </c>
      <c r="H274" s="2">
        <f t="shared" si="1"/>
        <v>0.5</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812.5</v>
      </c>
      <c r="E275" s="1">
        <v>0</v>
      </c>
      <c r="F275" s="1">
        <v>0</v>
      </c>
      <c r="G275" s="2">
        <f t="shared" ref="G275:G528" si="12">(B275/1000)*(C275*1+D275*2)</f>
        <v>445.25000000000006</v>
      </c>
      <c r="H275" s="2">
        <f t="shared" ref="H275:H528" si="13">ABS(C275-ROUND(C275,0))+ABS(D275-ROUND(D275,0))</f>
        <v>0.5</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388584.81000000006</v>
      </c>
      <c r="D295" s="1">
        <f>'PR-RAS'!E299</f>
        <v>427546.47</v>
      </c>
      <c r="E295" s="1">
        <v>0</v>
      </c>
      <c r="F295" s="1">
        <v>0</v>
      </c>
      <c r="G295" s="2">
        <f t="shared" si="12"/>
        <v>365641.2585</v>
      </c>
      <c r="H295" s="2">
        <f t="shared" si="13"/>
        <v>0.65999999991618097</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228839.12999999989</v>
      </c>
      <c r="D296" s="1">
        <f>'PR-RAS'!E300</f>
        <v>0</v>
      </c>
      <c r="E296" s="1">
        <v>0</v>
      </c>
      <c r="F296" s="1">
        <v>0</v>
      </c>
      <c r="G296" s="2">
        <f t="shared" si="12"/>
        <v>67507.543349999964</v>
      </c>
      <c r="H296" s="2">
        <f t="shared" si="13"/>
        <v>0.12999999988824129</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32113.950000000012</v>
      </c>
      <c r="E297" s="1">
        <v>0</v>
      </c>
      <c r="F297" s="1">
        <v>0</v>
      </c>
      <c r="G297" s="2">
        <f t="shared" si="12"/>
        <v>19011.458400000007</v>
      </c>
      <c r="H297" s="2">
        <f t="shared" si="13"/>
        <v>4.9999999988358468E-2</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649773.34</v>
      </c>
      <c r="D298" s="1">
        <f>'PR-RAS'!E302</f>
        <v>722822.61</v>
      </c>
      <c r="E298" s="1">
        <v>0</v>
      </c>
      <c r="F298" s="1">
        <v>0</v>
      </c>
      <c r="G298" s="2">
        <f t="shared" si="12"/>
        <v>622339.31232000003</v>
      </c>
      <c r="H298" s="2">
        <f t="shared" si="13"/>
        <v>0.72999999998137355</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47321.32</v>
      </c>
      <c r="D300" s="1">
        <f>'PR-RAS'!E304</f>
        <v>48354.17</v>
      </c>
      <c r="E300" s="1">
        <v>0</v>
      </c>
      <c r="F300" s="1">
        <v>0</v>
      </c>
      <c r="G300" s="2">
        <f t="shared" si="12"/>
        <v>43064.868340000001</v>
      </c>
      <c r="H300" s="2">
        <f t="shared" si="13"/>
        <v>0.48999999999796273</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5573.41</v>
      </c>
      <c r="D303" s="1">
        <f>'PR-RAS'!E308</f>
        <v>2098.48</v>
      </c>
      <c r="E303" s="1">
        <v>0</v>
      </c>
      <c r="F303" s="1">
        <v>0</v>
      </c>
      <c r="G303" s="2">
        <f t="shared" si="12"/>
        <v>2950.6517399999998</v>
      </c>
      <c r="H303" s="2">
        <f t="shared" si="13"/>
        <v>0.88999999999987267</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5573.41</v>
      </c>
      <c r="D304" s="1">
        <f>'PR-RAS'!E309</f>
        <v>2098.48</v>
      </c>
      <c r="E304" s="1">
        <v>0</v>
      </c>
      <c r="F304" s="1">
        <v>0</v>
      </c>
      <c r="G304" s="2">
        <f t="shared" si="12"/>
        <v>2960.4221099999995</v>
      </c>
      <c r="H304" s="2">
        <f t="shared" si="13"/>
        <v>0.88999999999987267</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5573.41</v>
      </c>
      <c r="D305" s="1">
        <f>'PR-RAS'!E310</f>
        <v>2098.48</v>
      </c>
      <c r="E305" s="1">
        <v>0</v>
      </c>
      <c r="F305" s="1">
        <v>0</v>
      </c>
      <c r="G305" s="2">
        <f t="shared" si="12"/>
        <v>2970.1924799999997</v>
      </c>
      <c r="H305" s="2">
        <f t="shared" si="13"/>
        <v>0.88999999999987267</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5573.41</v>
      </c>
      <c r="D306" s="1">
        <f>'PR-RAS'!E311</f>
        <v>2098.48</v>
      </c>
      <c r="E306" s="1">
        <v>0</v>
      </c>
      <c r="F306" s="1">
        <v>0</v>
      </c>
      <c r="G306" s="2">
        <f t="shared" si="12"/>
        <v>2979.9628499999994</v>
      </c>
      <c r="H306" s="2">
        <f t="shared" si="13"/>
        <v>0.88999999999987267</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150955.20000000001</v>
      </c>
      <c r="D355" s="1">
        <f>'PR-RAS'!E360</f>
        <v>72871.42</v>
      </c>
      <c r="E355" s="1">
        <v>0</v>
      </c>
      <c r="F355" s="1">
        <v>0</v>
      </c>
      <c r="G355" s="2">
        <f t="shared" si="12"/>
        <v>105031.10616000001</v>
      </c>
      <c r="H355" s="2">
        <f t="shared" si="13"/>
        <v>0.6200000000098953</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21042.42</v>
      </c>
      <c r="D356" s="1">
        <f>'PR-RAS'!E361</f>
        <v>3735.44</v>
      </c>
      <c r="E356" s="1">
        <v>0</v>
      </c>
      <c r="F356" s="1">
        <v>0</v>
      </c>
      <c r="G356" s="2">
        <f t="shared" si="12"/>
        <v>10122.2215</v>
      </c>
      <c r="H356" s="2">
        <f t="shared" si="13"/>
        <v>0.85999999999830834</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21042.42</v>
      </c>
      <c r="D361" s="1">
        <f>'PR-RAS'!E366</f>
        <v>3735.44</v>
      </c>
      <c r="E361" s="1">
        <v>0</v>
      </c>
      <c r="F361" s="1">
        <v>0</v>
      </c>
      <c r="G361" s="2">
        <f t="shared" si="12"/>
        <v>10264.787999999999</v>
      </c>
      <c r="H361" s="2">
        <f t="shared" si="13"/>
        <v>0.85999999999830834</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174.87</v>
      </c>
      <c r="D364" s="1">
        <f>'PR-RAS'!E369</f>
        <v>483.34</v>
      </c>
      <c r="E364" s="1">
        <v>0</v>
      </c>
      <c r="F364" s="1">
        <v>0</v>
      </c>
      <c r="G364" s="2">
        <f t="shared" si="12"/>
        <v>414.38264999999996</v>
      </c>
      <c r="H364" s="2">
        <f t="shared" si="13"/>
        <v>0.46999999999997044</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20867.55</v>
      </c>
      <c r="D367" s="1">
        <f>'PR-RAS'!E372</f>
        <v>3252.1</v>
      </c>
      <c r="E367" s="1">
        <v>0</v>
      </c>
      <c r="F367" s="1">
        <v>0</v>
      </c>
      <c r="G367" s="2">
        <f t="shared" si="12"/>
        <v>10018.0605</v>
      </c>
      <c r="H367" s="2">
        <f t="shared" si="13"/>
        <v>0.55000000000063665</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129912.78</v>
      </c>
      <c r="D368" s="1">
        <f>'PR-RAS'!E373</f>
        <v>69135.98</v>
      </c>
      <c r="E368" s="1">
        <v>0</v>
      </c>
      <c r="F368" s="1">
        <v>0</v>
      </c>
      <c r="G368" s="2">
        <f t="shared" si="12"/>
        <v>98423.799579999992</v>
      </c>
      <c r="H368" s="2">
        <f t="shared" si="13"/>
        <v>0.24000000000523869</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74602.720000000001</v>
      </c>
      <c r="D369" s="1">
        <f>'PR-RAS'!E374</f>
        <v>69135.98</v>
      </c>
      <c r="E369" s="1">
        <v>0</v>
      </c>
      <c r="F369" s="1">
        <v>0</v>
      </c>
      <c r="G369" s="2">
        <f t="shared" si="12"/>
        <v>78337.882239999992</v>
      </c>
      <c r="H369" s="2">
        <f t="shared" si="13"/>
        <v>0.30000000000291038</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14693.53</v>
      </c>
      <c r="D371" s="1">
        <f>'PR-RAS'!E376</f>
        <v>0</v>
      </c>
      <c r="E371" s="1">
        <v>0</v>
      </c>
      <c r="F371" s="1">
        <v>0</v>
      </c>
      <c r="G371" s="2">
        <f t="shared" si="12"/>
        <v>5436.6061</v>
      </c>
      <c r="H371" s="2">
        <f t="shared" si="13"/>
        <v>0.46999999999934516</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59909.19</v>
      </c>
      <c r="D373" s="1">
        <f>'PR-RAS'!E378</f>
        <v>69135.98</v>
      </c>
      <c r="E373" s="1">
        <v>0</v>
      </c>
      <c r="F373" s="1">
        <v>0</v>
      </c>
      <c r="G373" s="2">
        <f t="shared" si="12"/>
        <v>73723.387799999997</v>
      </c>
      <c r="H373" s="2">
        <f t="shared" si="13"/>
        <v>0.21000000000640284</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55310.06</v>
      </c>
      <c r="D374" s="1">
        <f>'PR-RAS'!E379</f>
        <v>0</v>
      </c>
      <c r="E374" s="1">
        <v>0</v>
      </c>
      <c r="F374" s="1">
        <v>0</v>
      </c>
      <c r="G374" s="2">
        <f t="shared" si="12"/>
        <v>20630.65238</v>
      </c>
      <c r="H374" s="2">
        <f t="shared" si="13"/>
        <v>5.9999999997671694E-2</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33388.75</v>
      </c>
      <c r="D377" s="1">
        <f>'PR-RAS'!E382</f>
        <v>0</v>
      </c>
      <c r="E377" s="1">
        <v>0</v>
      </c>
      <c r="F377" s="1">
        <v>0</v>
      </c>
      <c r="G377" s="2">
        <f t="shared" si="12"/>
        <v>12554.17</v>
      </c>
      <c r="H377" s="2">
        <f t="shared" si="13"/>
        <v>0.25</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21921.31</v>
      </c>
      <c r="D381" s="1">
        <f>'PR-RAS'!E386</f>
        <v>0</v>
      </c>
      <c r="E381" s="1">
        <v>0</v>
      </c>
      <c r="F381" s="1">
        <v>0</v>
      </c>
      <c r="G381" s="2">
        <f t="shared" si="12"/>
        <v>8330.0978000000014</v>
      </c>
      <c r="H381" s="2">
        <f t="shared" si="13"/>
        <v>0.31000000000130967</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145381.79</v>
      </c>
      <c r="D413" s="1">
        <f>'PR-RAS'!E418</f>
        <v>70772.94</v>
      </c>
      <c r="E413" s="1">
        <v>0</v>
      </c>
      <c r="F413" s="1">
        <v>0</v>
      </c>
      <c r="G413" s="2">
        <f t="shared" si="12"/>
        <v>118214.20004000001</v>
      </c>
      <c r="H413" s="2">
        <f t="shared" si="13"/>
        <v>0.26999999998952262</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618495.89</v>
      </c>
      <c r="D415" s="1">
        <f>'PR-RAS'!E420</f>
        <v>597825.09</v>
      </c>
      <c r="E415" s="1">
        <v>0</v>
      </c>
      <c r="F415" s="1">
        <v>0</v>
      </c>
      <c r="G415" s="2">
        <f t="shared" si="12"/>
        <v>751056.47297999985</v>
      </c>
      <c r="H415" s="2">
        <f t="shared" si="13"/>
        <v>0.19999999995343387</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11540.25</v>
      </c>
      <c r="D416" s="1">
        <f>'PR-RAS'!E421</f>
        <v>20552.849999999999</v>
      </c>
      <c r="E416" s="1">
        <v>0</v>
      </c>
      <c r="F416" s="1">
        <v>0</v>
      </c>
      <c r="G416" s="2">
        <f t="shared" si="12"/>
        <v>21848.069249999997</v>
      </c>
      <c r="H416" s="2">
        <f t="shared" si="13"/>
        <v>0.40000000000145519</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622997.35</v>
      </c>
      <c r="D417" s="1">
        <f>'PR-RAS'!E422</f>
        <v>397530.99999999994</v>
      </c>
      <c r="E417" s="1">
        <v>0</v>
      </c>
      <c r="F417" s="1">
        <v>0</v>
      </c>
      <c r="G417" s="2">
        <f t="shared" si="12"/>
        <v>589912.68959999993</v>
      </c>
      <c r="H417" s="2">
        <f t="shared" si="13"/>
        <v>0.3500000000349246</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539540.01</v>
      </c>
      <c r="D418" s="1">
        <f>'PR-RAS'!E423</f>
        <v>500417.88999999996</v>
      </c>
      <c r="E418" s="1">
        <v>0</v>
      </c>
      <c r="F418" s="1">
        <v>0</v>
      </c>
      <c r="G418" s="2">
        <f t="shared" si="12"/>
        <v>642336.70443000004</v>
      </c>
      <c r="H418" s="2">
        <f t="shared" si="13"/>
        <v>0.12000000005355105</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83457.339999999967</v>
      </c>
      <c r="D419" s="1">
        <f>'PR-RAS'!E424</f>
        <v>0</v>
      </c>
      <c r="E419" s="1">
        <v>0</v>
      </c>
      <c r="F419" s="1">
        <v>0</v>
      </c>
      <c r="G419" s="2">
        <f t="shared" si="12"/>
        <v>34885.168119999988</v>
      </c>
      <c r="H419" s="2">
        <f t="shared" si="13"/>
        <v>0.33999999996740371</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102886.89000000001</v>
      </c>
      <c r="E420" s="1">
        <v>0</v>
      </c>
      <c r="F420" s="1">
        <v>0</v>
      </c>
      <c r="G420" s="2">
        <f t="shared" si="12"/>
        <v>86219.213820000004</v>
      </c>
      <c r="H420" s="2">
        <f t="shared" si="13"/>
        <v>0.10999999998603016</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31277.449999999953</v>
      </c>
      <c r="D421" s="1">
        <f>'PR-RAS'!E426</f>
        <v>124997.52000000002</v>
      </c>
      <c r="E421" s="1">
        <v>0</v>
      </c>
      <c r="F421" s="1">
        <v>0</v>
      </c>
      <c r="G421" s="2">
        <f t="shared" si="12"/>
        <v>118134.44579999999</v>
      </c>
      <c r="H421" s="2">
        <f t="shared" si="13"/>
        <v>0.92999999993480742</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58861.57</v>
      </c>
      <c r="D423" s="1">
        <f>'PR-RAS'!E428</f>
        <v>68907.01999999999</v>
      </c>
      <c r="E423" s="1">
        <v>0</v>
      </c>
      <c r="F423" s="1">
        <v>0</v>
      </c>
      <c r="G423" s="2">
        <f t="shared" si="12"/>
        <v>82997.107419999986</v>
      </c>
      <c r="H423" s="2">
        <f t="shared" si="13"/>
        <v>0.44999999998981366</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31603.97</v>
      </c>
      <c r="D635" s="1">
        <f>'PR-RAS'!E641</f>
        <v>31603.97</v>
      </c>
      <c r="E635" s="1">
        <v>0</v>
      </c>
      <c r="F635" s="1">
        <v>0</v>
      </c>
      <c r="G635" s="2">
        <f t="shared" si="14"/>
        <v>60110.750940000005</v>
      </c>
      <c r="H635" s="2">
        <f t="shared" si="15"/>
        <v>5.9999999997671694E-2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622997.35</v>
      </c>
      <c r="D637" s="1">
        <f>'PR-RAS'!E643</f>
        <v>397530.99999999994</v>
      </c>
      <c r="E637" s="1">
        <v>0</v>
      </c>
      <c r="F637" s="1">
        <v>0</v>
      </c>
      <c r="G637" s="2">
        <f t="shared" si="14"/>
        <v>901885.74659999995</v>
      </c>
      <c r="H637" s="2">
        <f t="shared" si="15"/>
        <v>0.3500000000349246</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539540.01</v>
      </c>
      <c r="D638" s="1">
        <f>'PR-RAS'!E644</f>
        <v>500417.88999999996</v>
      </c>
      <c r="E638" s="1">
        <v>0</v>
      </c>
      <c r="F638" s="1">
        <v>0</v>
      </c>
      <c r="G638" s="2">
        <f t="shared" si="14"/>
        <v>981219.37823000003</v>
      </c>
      <c r="H638" s="2">
        <f t="shared" si="15"/>
        <v>0.12000000005355105</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83457.339999999967</v>
      </c>
      <c r="D639" s="1">
        <f>'PR-RAS'!E645</f>
        <v>0</v>
      </c>
      <c r="E639" s="1">
        <v>0</v>
      </c>
      <c r="F639" s="1">
        <v>0</v>
      </c>
      <c r="G639" s="2">
        <f t="shared" si="14"/>
        <v>53245.782919999983</v>
      </c>
      <c r="H639" s="2">
        <f t="shared" si="15"/>
        <v>0.33999999996740371</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102886.89000000001</v>
      </c>
      <c r="E640" s="1">
        <v>0</v>
      </c>
      <c r="F640" s="1">
        <v>0</v>
      </c>
      <c r="G640" s="2">
        <f t="shared" si="14"/>
        <v>131489.44542000003</v>
      </c>
      <c r="H640" s="2">
        <f t="shared" si="15"/>
        <v>0.10999999998603016</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62881.419999999955</v>
      </c>
      <c r="D641" s="1">
        <f>'PR-RAS'!E647</f>
        <v>156601.49000000002</v>
      </c>
      <c r="E641" s="1">
        <v>0</v>
      </c>
      <c r="F641" s="1">
        <v>0</v>
      </c>
      <c r="G641" s="2">
        <f t="shared" si="14"/>
        <v>240694.01600000003</v>
      </c>
      <c r="H641" s="2">
        <f t="shared" si="15"/>
        <v>0.90999999997438863</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146338.75999999992</v>
      </c>
      <c r="D643" s="1">
        <f>'PR-RAS'!E649</f>
        <v>53714.600000000006</v>
      </c>
      <c r="E643" s="1">
        <v>0</v>
      </c>
      <c r="F643" s="1">
        <v>0</v>
      </c>
      <c r="G643" s="2">
        <f t="shared" si="14"/>
        <v>162919.03031999996</v>
      </c>
      <c r="H643" s="2">
        <f t="shared" si="15"/>
        <v>0.6400000000721775</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0</v>
      </c>
      <c r="E644" s="1">
        <v>0</v>
      </c>
      <c r="F644" s="1">
        <v>0</v>
      </c>
      <c r="G644" s="2">
        <f t="shared" si="14"/>
        <v>0</v>
      </c>
      <c r="H644" s="2">
        <f t="shared" si="15"/>
        <v>0</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57371.37</v>
      </c>
      <c r="D645" s="1">
        <f>'PR-RAS'!E651</f>
        <v>57371.37</v>
      </c>
      <c r="E645" s="1">
        <v>0</v>
      </c>
      <c r="F645" s="1">
        <v>0</v>
      </c>
      <c r="G645" s="2">
        <f t="shared" si="14"/>
        <v>110841.48684000001</v>
      </c>
      <c r="H645" s="2">
        <f t="shared" si="15"/>
        <v>0.74000000000523869</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15369.2</v>
      </c>
      <c r="D646" s="1">
        <f>'PR-RAS'!E653</f>
        <v>86703.84</v>
      </c>
      <c r="E646" s="1">
        <v>0</v>
      </c>
      <c r="F646" s="1">
        <v>0</v>
      </c>
      <c r="G646" s="2">
        <f t="shared" si="14"/>
        <v>121761.08760000001</v>
      </c>
      <c r="H646" s="2">
        <f t="shared" si="15"/>
        <v>0.36000000000422006</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639011.22</v>
      </c>
      <c r="D647" s="1">
        <f>'PR-RAS'!E654</f>
        <v>456274.27</v>
      </c>
      <c r="E647" s="1">
        <v>0</v>
      </c>
      <c r="F647" s="1">
        <v>0</v>
      </c>
      <c r="G647" s="2">
        <f t="shared" si="14"/>
        <v>1002307.60496</v>
      </c>
      <c r="H647" s="2">
        <f t="shared" si="15"/>
        <v>0.48999999999068677</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606285.68999999994</v>
      </c>
      <c r="D648" s="1">
        <f>'PR-RAS'!E655</f>
        <v>542760.31999999995</v>
      </c>
      <c r="E648" s="1">
        <v>0</v>
      </c>
      <c r="F648" s="1">
        <v>0</v>
      </c>
      <c r="G648" s="2">
        <f t="shared" si="14"/>
        <v>1094598.69551</v>
      </c>
      <c r="H648" s="2">
        <f t="shared" si="15"/>
        <v>0.63000000000465661</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48094.729999999981</v>
      </c>
      <c r="D649" s="1">
        <f>'PR-RAS'!E656</f>
        <v>217.79000000003725</v>
      </c>
      <c r="E649" s="1">
        <v>0</v>
      </c>
      <c r="F649" s="1">
        <v>0</v>
      </c>
      <c r="G649" s="2">
        <f t="shared" si="14"/>
        <v>31447.640880000035</v>
      </c>
      <c r="H649" s="2">
        <f t="shared" si="15"/>
        <v>0.47999999998137355</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6</v>
      </c>
      <c r="D650" s="1">
        <f>'PR-RAS'!E657</f>
        <v>13</v>
      </c>
      <c r="E650" s="1">
        <v>0</v>
      </c>
      <c r="F650" s="1">
        <v>0</v>
      </c>
      <c r="G650" s="2">
        <f t="shared" si="14"/>
        <v>20.768000000000001</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4"/>
        <v>0</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6</v>
      </c>
      <c r="D652" s="1">
        <f>'PR-RAS'!E659</f>
        <v>13</v>
      </c>
      <c r="E652" s="1">
        <v>0</v>
      </c>
      <c r="F652" s="1">
        <v>0</v>
      </c>
      <c r="G652" s="2">
        <f t="shared" si="14"/>
        <v>20.832000000000001</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4"/>
        <v>0</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50.45</v>
      </c>
      <c r="D655" s="1">
        <f>'PR-RAS'!E662</f>
        <v>194.87</v>
      </c>
      <c r="E655" s="1">
        <v>0</v>
      </c>
      <c r="F655" s="1">
        <v>0</v>
      </c>
      <c r="G655" s="2">
        <f t="shared" si="14"/>
        <v>287.88425999999998</v>
      </c>
      <c r="H655" s="2">
        <f t="shared" si="15"/>
        <v>0.57999999999999829</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207067.62</v>
      </c>
      <c r="D662" s="1">
        <f>'PR-RAS'!E669</f>
        <v>219823.23</v>
      </c>
      <c r="E662" s="1">
        <v>0</v>
      </c>
      <c r="F662" s="1">
        <v>0</v>
      </c>
      <c r="G662" s="2">
        <f t="shared" si="14"/>
        <v>427478.00688000006</v>
      </c>
      <c r="H662" s="2">
        <f t="shared" si="15"/>
        <v>0.61000000001513399</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955.52</v>
      </c>
      <c r="E663" s="1">
        <v>0</v>
      </c>
      <c r="F663" s="1">
        <v>0</v>
      </c>
      <c r="G663" s="2">
        <f t="shared" si="14"/>
        <v>1265.1084800000001</v>
      </c>
      <c r="H663" s="2">
        <f t="shared" si="15"/>
        <v>0.48000000000001819</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55578.26</v>
      </c>
      <c r="D666" s="1">
        <f>'PR-RAS'!E673</f>
        <v>0</v>
      </c>
      <c r="E666" s="1">
        <v>0</v>
      </c>
      <c r="F666" s="1">
        <v>0</v>
      </c>
      <c r="G666" s="2">
        <f t="shared" si="14"/>
        <v>36959.5429</v>
      </c>
      <c r="H666" s="2">
        <f t="shared" si="15"/>
        <v>0.26000000000203727</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113000</v>
      </c>
      <c r="D667" s="1">
        <f>'PR-RAS'!E674</f>
        <v>19000</v>
      </c>
      <c r="E667" s="1">
        <v>0</v>
      </c>
      <c r="F667" s="1">
        <v>0</v>
      </c>
      <c r="G667" s="2">
        <f t="shared" si="14"/>
        <v>100566</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6900.3</v>
      </c>
      <c r="E670" s="1">
        <v>0</v>
      </c>
      <c r="F670" s="1">
        <v>0</v>
      </c>
      <c r="G670" s="2">
        <f t="shared" si="14"/>
        <v>9232.6014000000014</v>
      </c>
      <c r="H670" s="2">
        <f t="shared" si="15"/>
        <v>0.3000000000001819</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88503.25</v>
      </c>
      <c r="D695" s="1">
        <f>'PR-RAS'!E702</f>
        <v>49080.42</v>
      </c>
      <c r="E695" s="1">
        <v>0</v>
      </c>
      <c r="F695" s="1">
        <v>0</v>
      </c>
      <c r="G695" s="2">
        <f t="shared" si="14"/>
        <v>129544.87845999999</v>
      </c>
      <c r="H695" s="2">
        <f t="shared" si="15"/>
        <v>0.66999999999825377</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4"/>
        <v>0</v>
      </c>
      <c r="H717" s="2">
        <f t="shared" si="15"/>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932.64</v>
      </c>
      <c r="D727" s="1">
        <f>'PR-RAS'!E734</f>
        <v>1413.26</v>
      </c>
      <c r="E727" s="1">
        <v>0</v>
      </c>
      <c r="F727" s="1">
        <v>0</v>
      </c>
      <c r="G727" s="2">
        <f t="shared" si="14"/>
        <v>2729.1501599999997</v>
      </c>
      <c r="H727" s="2">
        <f t="shared" si="15"/>
        <v>0.62000000000000455</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4"/>
        <v>0</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8913.9</v>
      </c>
      <c r="D730" s="1">
        <f>'PR-RAS'!E737</f>
        <v>7374.16</v>
      </c>
      <c r="E730" s="1">
        <v>0</v>
      </c>
      <c r="F730" s="1">
        <v>0</v>
      </c>
      <c r="G730" s="2">
        <f t="shared" si="14"/>
        <v>17249.758379999999</v>
      </c>
      <c r="H730" s="2">
        <f t="shared" si="15"/>
        <v>0.26000000000021828</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4"/>
        <v>0</v>
      </c>
      <c r="H731" s="2">
        <f t="shared" si="15"/>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1188.96</v>
      </c>
      <c r="D734" s="1">
        <f>'PR-RAS'!E741</f>
        <v>2034.47</v>
      </c>
      <c r="E734" s="1">
        <v>0</v>
      </c>
      <c r="F734" s="1">
        <v>0</v>
      </c>
      <c r="G734" s="2">
        <f t="shared" si="14"/>
        <v>3854.0406999999996</v>
      </c>
      <c r="H734" s="2">
        <f t="shared" si="15"/>
        <v>0.50999999999999091</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445.74</v>
      </c>
      <c r="E735" s="1">
        <v>0</v>
      </c>
      <c r="F735" s="1">
        <v>0</v>
      </c>
      <c r="G735" s="2">
        <f t="shared" si="14"/>
        <v>654.34631999999999</v>
      </c>
      <c r="H735" s="2">
        <f t="shared" si="15"/>
        <v>0.25999999999999091</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441.86</v>
      </c>
      <c r="E737" s="1">
        <v>0</v>
      </c>
      <c r="F737" s="1">
        <v>0</v>
      </c>
      <c r="G737" s="2">
        <f t="shared" si="28"/>
        <v>650.41791999999998</v>
      </c>
      <c r="H737" s="2">
        <f t="shared" si="29"/>
        <v>0.13999999999998636</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418.17</v>
      </c>
      <c r="D770" s="1">
        <f>'PR-RAS'!E777</f>
        <v>219.04</v>
      </c>
      <c r="E770" s="1">
        <v>0</v>
      </c>
      <c r="F770" s="1">
        <v>0</v>
      </c>
      <c r="G770" s="2">
        <f t="shared" si="14"/>
        <v>658.45625000000007</v>
      </c>
      <c r="H770" s="2">
        <f t="shared" si="15"/>
        <v>0.21000000000000796</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6789.44</v>
      </c>
      <c r="D778" s="1">
        <f>'PR-RAS'!E785</f>
        <v>0</v>
      </c>
      <c r="E778" s="1">
        <v>0</v>
      </c>
      <c r="F778" s="1">
        <v>0</v>
      </c>
      <c r="G778" s="2">
        <f t="shared" si="14"/>
        <v>5275.3948799999998</v>
      </c>
      <c r="H778" s="2">
        <f t="shared" si="15"/>
        <v>0.43999999999959982</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898.17</v>
      </c>
      <c r="D837" s="1">
        <f>'PR-RAS'!E844</f>
        <v>1100</v>
      </c>
      <c r="E837" s="1">
        <v>0</v>
      </c>
      <c r="F837" s="1">
        <v>0</v>
      </c>
      <c r="G837" s="2">
        <f t="shared" ref="G837:G1010" si="34">(B837/1000)*(C837*1+D837*2)</f>
        <v>2590.0701199999999</v>
      </c>
      <c r="H837" s="2">
        <f t="shared" ref="H837:H1095" si="35">ABS(C837-ROUND(C837,0))+ABS(D837-ROUND(D837,0))</f>
        <v>0.16999999999995907</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1990.8</v>
      </c>
      <c r="D839" s="1">
        <f>'PR-RAS'!E846</f>
        <v>3000</v>
      </c>
      <c r="E839" s="1">
        <v>0</v>
      </c>
      <c r="F839" s="1">
        <v>0</v>
      </c>
      <c r="G839" s="2">
        <f t="shared" si="34"/>
        <v>6696.2903999999999</v>
      </c>
      <c r="H839" s="2">
        <f t="shared" si="35"/>
        <v>0.20000000000004547</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1858.13</v>
      </c>
      <c r="D841" s="1">
        <f>'PR-RAS'!E848</f>
        <v>1592.68</v>
      </c>
      <c r="E841" s="1">
        <v>0</v>
      </c>
      <c r="F841" s="1">
        <v>0</v>
      </c>
      <c r="G841" s="2">
        <f t="shared" si="34"/>
        <v>4236.5315999999993</v>
      </c>
      <c r="H841" s="2">
        <f t="shared" si="35"/>
        <v>0.45000000000004547</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66985.59</v>
      </c>
      <c r="D843" s="1">
        <f>'PR-RAS'!E850</f>
        <v>77242.87</v>
      </c>
      <c r="E843" s="1">
        <v>0</v>
      </c>
      <c r="F843" s="1">
        <v>0</v>
      </c>
      <c r="G843" s="2">
        <f t="shared" si="34"/>
        <v>186478.85986</v>
      </c>
      <c r="H843" s="2">
        <f t="shared" si="35"/>
        <v>0.54000000000814907</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4698.82</v>
      </c>
      <c r="E844" s="1">
        <v>0</v>
      </c>
      <c r="F844" s="1">
        <v>0</v>
      </c>
      <c r="G844" s="2">
        <f t="shared" si="34"/>
        <v>7922.2105199999996</v>
      </c>
      <c r="H844" s="2">
        <f t="shared" si="35"/>
        <v>0.18000000000029104</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184990.99</v>
      </c>
      <c r="D1582" s="6"/>
      <c r="E1582" s="6">
        <v>0</v>
      </c>
      <c r="F1582" s="6">
        <v>0</v>
      </c>
      <c r="G1582" s="7">
        <f t="shared" ref="G1582:G1686" si="70">B1582/1000*C1582</f>
        <v>184.99098999999998</v>
      </c>
      <c r="H1582" s="7">
        <f t="shared" ref="H1582:H1686" si="71">ABS(C1582-ROUND(C1582,0))</f>
        <v>1.0000000009313226E-2</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485271.32999999996</v>
      </c>
      <c r="D1583" s="1">
        <v>0</v>
      </c>
      <c r="E1583" s="1">
        <v>0</v>
      </c>
      <c r="F1583" s="1">
        <v>0</v>
      </c>
      <c r="G1583" s="2">
        <f t="shared" si="70"/>
        <v>970.54265999999996</v>
      </c>
      <c r="H1583" s="2">
        <f t="shared" si="71"/>
        <v>0.32999999995809048</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411990.91</v>
      </c>
      <c r="D1585" s="1">
        <v>0</v>
      </c>
      <c r="E1585" s="1">
        <v>0</v>
      </c>
      <c r="F1585" s="1">
        <v>0</v>
      </c>
      <c r="G1585" s="2">
        <f t="shared" si="70"/>
        <v>1647.9636399999999</v>
      </c>
      <c r="H1585" s="2">
        <f t="shared" si="71"/>
        <v>9.0000000025611371E-2</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151935.35</v>
      </c>
      <c r="D1586" s="1">
        <v>0</v>
      </c>
      <c r="E1586" s="1">
        <v>0</v>
      </c>
      <c r="F1586" s="1">
        <v>0</v>
      </c>
      <c r="G1586" s="2">
        <f t="shared" si="70"/>
        <v>759.67675000000008</v>
      </c>
      <c r="H1586" s="2">
        <f t="shared" si="71"/>
        <v>0.35000000000582077</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130496.41</v>
      </c>
      <c r="D1587" s="1">
        <v>0</v>
      </c>
      <c r="E1587" s="1">
        <v>0</v>
      </c>
      <c r="F1587" s="1">
        <v>0</v>
      </c>
      <c r="G1587" s="2">
        <f t="shared" si="70"/>
        <v>782.97846000000004</v>
      </c>
      <c r="H1587" s="2">
        <f t="shared" si="71"/>
        <v>0.41000000000349246</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9211.44</v>
      </c>
      <c r="D1588" s="1">
        <v>0</v>
      </c>
      <c r="E1588" s="1">
        <v>0</v>
      </c>
      <c r="F1588" s="1">
        <v>0</v>
      </c>
      <c r="G1588" s="2">
        <f t="shared" si="70"/>
        <v>64.480080000000001</v>
      </c>
      <c r="H1588" s="2">
        <f t="shared" si="71"/>
        <v>0.44000000000050932</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219.04</v>
      </c>
      <c r="D1589" s="1">
        <v>0</v>
      </c>
      <c r="E1589" s="1">
        <v>0</v>
      </c>
      <c r="F1589" s="1">
        <v>0</v>
      </c>
      <c r="G1589" s="2">
        <f t="shared" si="70"/>
        <v>1.7523199999999999</v>
      </c>
      <c r="H1589" s="2">
        <f t="shared" si="71"/>
        <v>3.9999999999992042E-2</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87634.37</v>
      </c>
      <c r="D1591" s="1">
        <v>0</v>
      </c>
      <c r="E1591" s="1">
        <v>0</v>
      </c>
      <c r="F1591" s="1">
        <v>0</v>
      </c>
      <c r="G1591" s="2">
        <f t="shared" si="70"/>
        <v>876.34370000000001</v>
      </c>
      <c r="H1591" s="2">
        <f t="shared" si="71"/>
        <v>0.36999999999534339</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32494.3</v>
      </c>
      <c r="D1592" s="1">
        <v>0</v>
      </c>
      <c r="E1592" s="1">
        <v>0</v>
      </c>
      <c r="F1592" s="1">
        <v>0</v>
      </c>
      <c r="G1592" s="2">
        <f t="shared" si="70"/>
        <v>357.43729999999999</v>
      </c>
      <c r="H1592" s="2">
        <f t="shared" si="71"/>
        <v>0.2999999999992724</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72871.42</v>
      </c>
      <c r="D1594" s="1">
        <v>0</v>
      </c>
      <c r="E1594" s="1">
        <v>0</v>
      </c>
      <c r="F1594" s="1">
        <v>0</v>
      </c>
      <c r="G1594" s="2">
        <f t="shared" si="70"/>
        <v>947.32845999999995</v>
      </c>
      <c r="H1594" s="2">
        <f t="shared" si="71"/>
        <v>0.41999999999825377</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409</v>
      </c>
      <c r="D1601" s="1">
        <v>0</v>
      </c>
      <c r="E1601" s="1">
        <v>0</v>
      </c>
      <c r="F1601" s="1">
        <v>0</v>
      </c>
      <c r="G1601" s="2">
        <f>B1601/1000*C1601</f>
        <v>8.18</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506445.31999999995</v>
      </c>
      <c r="D1602" s="1">
        <v>0</v>
      </c>
      <c r="E1602" s="1">
        <v>0</v>
      </c>
      <c r="F1602" s="1">
        <v>0</v>
      </c>
      <c r="G1602" s="2">
        <f t="shared" si="70"/>
        <v>10635.351719999999</v>
      </c>
      <c r="H1602" s="2">
        <f t="shared" si="71"/>
        <v>0.31999999994877726</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433823.89999999997</v>
      </c>
      <c r="D1604" s="1">
        <v>0</v>
      </c>
      <c r="E1604" s="1">
        <v>0</v>
      </c>
      <c r="F1604" s="1">
        <v>0</v>
      </c>
      <c r="G1604" s="2">
        <f t="shared" si="70"/>
        <v>9977.9496999999992</v>
      </c>
      <c r="H1604" s="2">
        <f t="shared" si="71"/>
        <v>0.1000000000349246</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168132.61</v>
      </c>
      <c r="D1605" s="1">
        <v>0</v>
      </c>
      <c r="E1605" s="1">
        <v>0</v>
      </c>
      <c r="F1605" s="1">
        <v>0</v>
      </c>
      <c r="G1605" s="2">
        <f t="shared" si="70"/>
        <v>4035.1826399999995</v>
      </c>
      <c r="H1605" s="2">
        <f t="shared" si="71"/>
        <v>0.39000000001396984</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142296.91</v>
      </c>
      <c r="D1606" s="1">
        <v>0</v>
      </c>
      <c r="E1606" s="1">
        <v>0</v>
      </c>
      <c r="F1606" s="1">
        <v>0</v>
      </c>
      <c r="G1606" s="2">
        <f t="shared" si="70"/>
        <v>3557.4227500000002</v>
      </c>
      <c r="H1606" s="2">
        <f t="shared" si="71"/>
        <v>8.999999999650754E-2</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9104.18</v>
      </c>
      <c r="D1607" s="1">
        <v>0</v>
      </c>
      <c r="E1607" s="1">
        <v>0</v>
      </c>
      <c r="F1607" s="1">
        <v>0</v>
      </c>
      <c r="G1607" s="2">
        <f t="shared" si="70"/>
        <v>236.70867999999999</v>
      </c>
      <c r="H1607" s="2">
        <f t="shared" si="71"/>
        <v>0.18000000000029104</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318.60000000000002</v>
      </c>
      <c r="D1608" s="1">
        <v>0</v>
      </c>
      <c r="E1608" s="1">
        <v>0</v>
      </c>
      <c r="F1608" s="1">
        <v>0</v>
      </c>
      <c r="G1608" s="2">
        <f t="shared" si="70"/>
        <v>8.6021999999999998</v>
      </c>
      <c r="H1608" s="2">
        <f t="shared" si="71"/>
        <v>0.39999999999997726</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80373.39</v>
      </c>
      <c r="D1610" s="1">
        <v>0</v>
      </c>
      <c r="E1610" s="1">
        <v>0</v>
      </c>
      <c r="F1610" s="1">
        <v>0</v>
      </c>
      <c r="G1610" s="2">
        <f t="shared" si="70"/>
        <v>2330.8283099999999</v>
      </c>
      <c r="H1610" s="2">
        <f t="shared" si="71"/>
        <v>0.38999999999941792</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33346.61</v>
      </c>
      <c r="D1611" s="1">
        <v>0</v>
      </c>
      <c r="E1611" s="1">
        <v>0</v>
      </c>
      <c r="F1611" s="1">
        <v>0</v>
      </c>
      <c r="G1611" s="2">
        <f t="shared" si="70"/>
        <v>1000.3982999999999</v>
      </c>
      <c r="H1611" s="2">
        <f t="shared" si="71"/>
        <v>0.38999999999941792</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251.6</v>
      </c>
      <c r="D1612" s="1">
        <v>0</v>
      </c>
      <c r="E1612" s="1">
        <v>0</v>
      </c>
      <c r="F1612" s="1">
        <v>0</v>
      </c>
      <c r="G1612" s="2">
        <f t="shared" si="70"/>
        <v>7.7995999999999999</v>
      </c>
      <c r="H1612" s="2">
        <f t="shared" si="71"/>
        <v>0.40000000000000568</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72621.42</v>
      </c>
      <c r="D1613" s="1">
        <v>0</v>
      </c>
      <c r="E1613" s="1">
        <v>0</v>
      </c>
      <c r="F1613" s="1">
        <v>0</v>
      </c>
      <c r="G1613" s="2">
        <f t="shared" si="70"/>
        <v>2323.88544</v>
      </c>
      <c r="H1613" s="2">
        <f t="shared" si="71"/>
        <v>0.41999999999825377</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163817</v>
      </c>
      <c r="D1621" s="1">
        <v>0</v>
      </c>
      <c r="E1621" s="1">
        <v>0</v>
      </c>
      <c r="F1621" s="1">
        <v>0</v>
      </c>
      <c r="G1621" s="2">
        <f t="shared" si="70"/>
        <v>6552.68</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153369.62999999998</v>
      </c>
      <c r="D1622" s="1">
        <v>0</v>
      </c>
      <c r="E1622" s="1">
        <v>0</v>
      </c>
      <c r="F1622" s="1">
        <v>0</v>
      </c>
      <c r="G1622" s="2">
        <f t="shared" si="70"/>
        <v>6288.1548299999995</v>
      </c>
      <c r="H1622" s="2">
        <f t="shared" si="71"/>
        <v>0.37000000002444722</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150521.59999999998</v>
      </c>
      <c r="D1628" s="1">
        <v>0</v>
      </c>
      <c r="E1628" s="1">
        <v>0</v>
      </c>
      <c r="F1628" s="1">
        <v>0</v>
      </c>
      <c r="G1628" s="2">
        <f t="shared" si="70"/>
        <v>7074.5151999999989</v>
      </c>
      <c r="H1628" s="2">
        <f t="shared" si="71"/>
        <v>0.40000000002328306</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545.96</v>
      </c>
      <c r="D1629" s="1">
        <v>0</v>
      </c>
      <c r="E1629" s="1">
        <v>0</v>
      </c>
      <c r="F1629" s="1">
        <v>0</v>
      </c>
      <c r="G1629" s="2">
        <f t="shared" si="70"/>
        <v>26.206080000000004</v>
      </c>
      <c r="H1629" s="2">
        <f t="shared" si="71"/>
        <v>3.999999999996362E-2</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545.96</v>
      </c>
      <c r="D1633" s="1">
        <v>0</v>
      </c>
      <c r="E1633" s="1">
        <v>0</v>
      </c>
      <c r="F1633" s="1">
        <v>0</v>
      </c>
      <c r="G1633" s="2">
        <f t="shared" si="70"/>
        <v>28.38992</v>
      </c>
      <c r="H1633" s="2">
        <f t="shared" si="71"/>
        <v>3.999999999996362E-2</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149455.75</v>
      </c>
      <c r="D1634" s="1">
        <v>0</v>
      </c>
      <c r="E1634" s="1">
        <v>0</v>
      </c>
      <c r="F1634" s="1">
        <v>0</v>
      </c>
      <c r="G1634" s="2">
        <f t="shared" si="70"/>
        <v>7921.1547499999997</v>
      </c>
      <c r="H1634" s="2">
        <f t="shared" si="71"/>
        <v>0.25</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1348.55</v>
      </c>
      <c r="D1635" s="1">
        <v>0</v>
      </c>
      <c r="E1635" s="1">
        <v>0</v>
      </c>
      <c r="F1635" s="1">
        <v>0</v>
      </c>
      <c r="G1635" s="2">
        <f t="shared" si="70"/>
        <v>72.821699999999993</v>
      </c>
      <c r="H1635" s="2">
        <f t="shared" si="71"/>
        <v>0.45000000000004547</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2500</v>
      </c>
      <c r="D1636" s="1">
        <v>0</v>
      </c>
      <c r="E1636" s="1">
        <v>0</v>
      </c>
      <c r="F1636" s="1">
        <v>0</v>
      </c>
      <c r="G1636" s="2">
        <f t="shared" si="70"/>
        <v>137.5</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145607.20000000001</v>
      </c>
      <c r="D1638" s="1">
        <v>0</v>
      </c>
      <c r="E1638" s="1">
        <v>0</v>
      </c>
      <c r="F1638" s="1">
        <v>0</v>
      </c>
      <c r="G1638" s="2">
        <f t="shared" si="70"/>
        <v>8299.6104000000014</v>
      </c>
      <c r="H1638" s="2">
        <f t="shared" si="71"/>
        <v>0.20000000001164153</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331.81</v>
      </c>
      <c r="D1659" s="1">
        <v>0</v>
      </c>
      <c r="E1659" s="1">
        <v>0</v>
      </c>
      <c r="F1659" s="1">
        <v>0</v>
      </c>
      <c r="G1659" s="2">
        <f t="shared" si="70"/>
        <v>25.881180000000001</v>
      </c>
      <c r="H1659" s="2">
        <f t="shared" si="71"/>
        <v>0.18999999999999773</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331.81</v>
      </c>
      <c r="D1663" s="1">
        <v>0</v>
      </c>
      <c r="E1663" s="1">
        <v>0</v>
      </c>
      <c r="F1663" s="1">
        <v>0</v>
      </c>
      <c r="G1663" s="2">
        <f t="shared" si="70"/>
        <v>27.20842</v>
      </c>
      <c r="H1663" s="2">
        <f t="shared" si="71"/>
        <v>0.18999999999999773</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188.08</v>
      </c>
      <c r="D1664" s="1">
        <v>0</v>
      </c>
      <c r="E1664" s="1">
        <v>0</v>
      </c>
      <c r="F1664" s="1">
        <v>0</v>
      </c>
      <c r="G1664" s="2">
        <f t="shared" si="70"/>
        <v>15.610640000000002</v>
      </c>
      <c r="H1664" s="2">
        <f t="shared" si="71"/>
        <v>8.0000000000012506E-2</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188.08</v>
      </c>
      <c r="D1668" s="1">
        <v>0</v>
      </c>
      <c r="E1668" s="1">
        <v>0</v>
      </c>
      <c r="F1668" s="1">
        <v>0</v>
      </c>
      <c r="G1668" s="2">
        <f t="shared" si="70"/>
        <v>16.362960000000001</v>
      </c>
      <c r="H1668" s="2">
        <f t="shared" si="71"/>
        <v>8.0000000000012506E-2</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2084.7600000000002</v>
      </c>
      <c r="D1669" s="1">
        <v>0</v>
      </c>
      <c r="E1669" s="1">
        <v>0</v>
      </c>
      <c r="F1669" s="1">
        <v>0</v>
      </c>
      <c r="G1669" s="2">
        <f t="shared" si="70"/>
        <v>183.45888000000002</v>
      </c>
      <c r="H1669" s="2">
        <f t="shared" si="71"/>
        <v>0.23999999999978172</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250</v>
      </c>
      <c r="D1670" s="1">
        <v>0</v>
      </c>
      <c r="E1670" s="1">
        <v>0</v>
      </c>
      <c r="F1670" s="1">
        <v>0</v>
      </c>
      <c r="G1670" s="2">
        <f t="shared" si="70"/>
        <v>22.25</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1834.76</v>
      </c>
      <c r="D1673" s="1">
        <v>0</v>
      </c>
      <c r="E1673" s="1">
        <v>0</v>
      </c>
      <c r="F1673" s="1">
        <v>0</v>
      </c>
      <c r="G1673" s="2">
        <f t="shared" si="70"/>
        <v>168.79792</v>
      </c>
      <c r="H1673" s="2">
        <f t="shared" si="71"/>
        <v>0.24000000000000909</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763.27</v>
      </c>
      <c r="D1680" s="1">
        <v>0</v>
      </c>
      <c r="E1680" s="1">
        <v>0</v>
      </c>
      <c r="F1680" s="1">
        <v>0</v>
      </c>
      <c r="G1680" s="2">
        <f>B1680/1000*C1680</f>
        <v>75.563730000000007</v>
      </c>
      <c r="H1680" s="2">
        <f>ABS(C1680-ROUND(C1680,0))</f>
        <v>0.26999999999998181</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10447.370000000001</v>
      </c>
      <c r="D1681" s="1">
        <v>0</v>
      </c>
      <c r="E1681" s="1">
        <v>0</v>
      </c>
      <c r="F1681" s="1">
        <v>0</v>
      </c>
      <c r="G1681" s="2">
        <f t="shared" si="70"/>
        <v>1044.7370000000001</v>
      </c>
      <c r="H1681" s="2">
        <f t="shared" si="71"/>
        <v>0.37000000000080036</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10447.370000000001</v>
      </c>
      <c r="D1683" s="1">
        <v>0</v>
      </c>
      <c r="E1683" s="1">
        <v>0</v>
      </c>
      <c r="F1683" s="1">
        <v>0</v>
      </c>
      <c r="G1683" s="2">
        <f t="shared" si="70"/>
        <v>1065.63174</v>
      </c>
      <c r="H1683" s="2">
        <f t="shared" si="71"/>
        <v>0.37000000000080036</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opLeftCell="A4"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22" t="s">
        <v>22</v>
      </c>
      <c r="B2" s="323"/>
      <c r="C2" s="323"/>
      <c r="D2" s="323"/>
      <c r="E2" s="323"/>
      <c r="F2" s="323"/>
      <c r="G2" s="323"/>
      <c r="H2" s="323"/>
      <c r="I2" s="323"/>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24" t="s">
        <v>24</v>
      </c>
      <c r="B4" s="325"/>
      <c r="C4" s="325"/>
      <c r="D4" s="325"/>
      <c r="E4" s="325"/>
      <c r="F4" s="325"/>
      <c r="G4" s="325"/>
      <c r="H4" s="325"/>
      <c r="I4" s="325"/>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36758</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53" t="s">
        <v>28</v>
      </c>
      <c r="F7" s="326" t="s">
        <v>29</v>
      </c>
      <c r="G7" s="327"/>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53"/>
      <c r="F8" s="328" t="s">
        <v>32</v>
      </c>
      <c r="G8" s="329"/>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53"/>
      <c r="F9" s="320" t="s">
        <v>33</v>
      </c>
      <c r="G9" s="321"/>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53"/>
      <c r="F10" s="328" t="s">
        <v>36</v>
      </c>
      <c r="G10" s="329"/>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53"/>
      <c r="F11" s="318" t="s">
        <v>37</v>
      </c>
      <c r="G11" s="319"/>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53"/>
      <c r="F12" s="350" t="s">
        <v>40</v>
      </c>
      <c r="G12" s="351"/>
      <c r="H12" s="352"/>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33" t="s">
        <v>42</v>
      </c>
      <c r="C15" s="354"/>
      <c r="D15" s="354"/>
      <c r="E15" s="354"/>
      <c r="F15" s="335"/>
      <c r="G15" s="200" t="s">
        <v>43</v>
      </c>
      <c r="H15" s="285" t="s">
        <v>44</v>
      </c>
      <c r="I15" s="286" t="s">
        <v>45</v>
      </c>
      <c r="J15" s="4"/>
      <c r="K15" s="4"/>
      <c r="L15" s="4"/>
      <c r="M15" s="4"/>
      <c r="N15" s="4"/>
      <c r="O15" s="4"/>
      <c r="P15" s="4"/>
      <c r="Q15" s="4"/>
      <c r="R15" s="4"/>
      <c r="S15" s="4"/>
      <c r="T15" s="4"/>
      <c r="U15" s="4"/>
      <c r="V15" s="4"/>
      <c r="W15" s="4"/>
    </row>
    <row r="16" spans="1:23" ht="12.75" customHeight="1" x14ac:dyDescent="0.2">
      <c r="A16" s="330" t="s">
        <v>29</v>
      </c>
      <c r="B16" s="349" t="str">
        <f>'PR-RAS'!B6</f>
        <v>PRIHODI POSLOVANJA (šifre 61+62+63+64+65+66+67+68)</v>
      </c>
      <c r="C16" s="345"/>
      <c r="D16" s="345"/>
      <c r="E16" s="345"/>
      <c r="F16" s="346"/>
      <c r="G16" s="27" t="str">
        <f>'PR-RAS'!C6</f>
        <v>6</v>
      </c>
      <c r="H16" s="298">
        <f>'PR-RAS'!D6</f>
        <v>617423.93999999994</v>
      </c>
      <c r="I16" s="298">
        <f>'PR-RAS'!E6</f>
        <v>395432.51999999996</v>
      </c>
      <c r="J16" s="4"/>
      <c r="K16" s="4"/>
      <c r="L16" s="4"/>
      <c r="M16" s="4"/>
      <c r="N16" s="4"/>
      <c r="O16" s="4"/>
      <c r="P16" s="4"/>
      <c r="Q16" s="4"/>
      <c r="R16" s="4"/>
      <c r="S16" s="4"/>
      <c r="T16" s="4"/>
      <c r="U16" s="4"/>
      <c r="V16" s="4"/>
      <c r="W16" s="4"/>
    </row>
    <row r="17" spans="1:23" ht="12.75" customHeight="1" x14ac:dyDescent="0.2">
      <c r="A17" s="331"/>
      <c r="B17" s="338" t="str">
        <f>'PR-RAS'!B152</f>
        <v xml:space="preserve">RASHODI POSLOVANJA (šifre 31+32+34+35+36+37+38) </v>
      </c>
      <c r="C17" s="339"/>
      <c r="D17" s="339"/>
      <c r="E17" s="339"/>
      <c r="F17" s="340"/>
      <c r="G17" s="28" t="str">
        <f>'PR-RAS'!C152</f>
        <v>3</v>
      </c>
      <c r="H17" s="298">
        <f>'PR-RAS'!D152</f>
        <v>388584.81000000006</v>
      </c>
      <c r="I17" s="298">
        <f>'PR-RAS'!E152</f>
        <v>427546.47</v>
      </c>
      <c r="J17" s="4"/>
      <c r="K17" s="4"/>
      <c r="L17" s="4"/>
      <c r="M17" s="4"/>
      <c r="N17" s="4"/>
      <c r="O17" s="4"/>
      <c r="P17" s="4"/>
      <c r="Q17" s="4"/>
      <c r="R17" s="4"/>
      <c r="S17" s="4"/>
      <c r="T17" s="4"/>
      <c r="U17" s="4"/>
      <c r="V17" s="4"/>
      <c r="W17" s="4"/>
    </row>
    <row r="18" spans="1:23" ht="12.75" customHeight="1" x14ac:dyDescent="0.2">
      <c r="A18" s="331"/>
      <c r="B18" s="338" t="str">
        <f>'PR-RAS'!B649</f>
        <v>Višak prihoda i primitaka raspoloživ u sljedećem razdoblju (šifre X005 + '9221-9222' - Y005 - '9222-9221')</v>
      </c>
      <c r="C18" s="339"/>
      <c r="D18" s="339"/>
      <c r="E18" s="339"/>
      <c r="F18" s="340"/>
      <c r="G18" s="28" t="str">
        <f>'PR-RAS'!C649</f>
        <v>X006</v>
      </c>
      <c r="H18" s="298">
        <f>'PR-RAS'!D649</f>
        <v>146338.75999999992</v>
      </c>
      <c r="I18" s="298">
        <f>'PR-RAS'!E649</f>
        <v>53714.600000000006</v>
      </c>
      <c r="J18" s="4"/>
      <c r="K18" s="4"/>
      <c r="L18" s="4"/>
      <c r="M18" s="4"/>
      <c r="N18" s="4"/>
      <c r="O18" s="4"/>
      <c r="P18" s="4"/>
      <c r="Q18" s="4"/>
      <c r="R18" s="4"/>
      <c r="S18" s="4"/>
      <c r="T18" s="4"/>
      <c r="U18" s="4"/>
      <c r="V18" s="4"/>
      <c r="W18" s="4"/>
    </row>
    <row r="19" spans="1:23" ht="12.75" customHeight="1" x14ac:dyDescent="0.2">
      <c r="A19" s="332"/>
      <c r="B19" s="341" t="str">
        <f>'PR-RAS'!B650</f>
        <v>Manjak prihoda i primitaka za pokriće u sljedećem razdoblju (šifre Y005 + '9222-9221' - X005 - '9221-9222' )</v>
      </c>
      <c r="C19" s="342"/>
      <c r="D19" s="342"/>
      <c r="E19" s="342"/>
      <c r="F19" s="343"/>
      <c r="G19" s="29" t="str">
        <f>'PR-RAS'!C650</f>
        <v>Y006</v>
      </c>
      <c r="H19" s="298">
        <f>'PR-RAS'!D650</f>
        <v>0</v>
      </c>
      <c r="I19" s="298">
        <f>'PR-RAS'!E650</f>
        <v>0</v>
      </c>
      <c r="J19" s="4"/>
      <c r="K19" s="4"/>
      <c r="L19" s="4"/>
      <c r="M19" s="4"/>
      <c r="N19" s="4"/>
      <c r="O19" s="4"/>
      <c r="P19" s="4"/>
      <c r="Q19" s="4"/>
      <c r="R19" s="4"/>
      <c r="S19" s="4"/>
      <c r="T19" s="4"/>
      <c r="U19" s="4"/>
      <c r="V19" s="4"/>
      <c r="W19" s="4"/>
    </row>
    <row r="20" spans="1:23" ht="29.25" customHeight="1" x14ac:dyDescent="0.2">
      <c r="A20" s="199" t="s">
        <v>41</v>
      </c>
      <c r="B20" s="333" t="s">
        <v>42</v>
      </c>
      <c r="C20" s="334"/>
      <c r="D20" s="334"/>
      <c r="E20" s="334"/>
      <c r="F20" s="335"/>
      <c r="G20" s="200" t="s">
        <v>43</v>
      </c>
      <c r="H20" s="285" t="s">
        <v>46</v>
      </c>
      <c r="I20" s="286" t="s">
        <v>47</v>
      </c>
      <c r="J20" s="4"/>
      <c r="K20" s="4"/>
      <c r="L20" s="4"/>
      <c r="M20" s="4"/>
      <c r="N20" s="4"/>
      <c r="O20" s="4"/>
      <c r="P20" s="4"/>
      <c r="Q20" s="4"/>
      <c r="R20" s="4"/>
      <c r="S20" s="4"/>
      <c r="T20" s="4"/>
      <c r="U20" s="4"/>
      <c r="V20" s="4"/>
      <c r="W20" s="4"/>
    </row>
    <row r="21" spans="1:23" ht="12.75" customHeight="1" x14ac:dyDescent="0.2">
      <c r="A21" s="330" t="s">
        <v>32</v>
      </c>
      <c r="B21" s="349" t="str">
        <f>BILANCA!B7</f>
        <v>Nefinancijska imovina (šifre 01+02+03+04+05+06)</v>
      </c>
      <c r="C21" s="345"/>
      <c r="D21" s="345"/>
      <c r="E21" s="345"/>
      <c r="F21" s="346"/>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31"/>
      <c r="B22" s="338" t="str">
        <f>BILANCA!B69</f>
        <v>Financijska imovina (šifre 11+12+13+14+15+16+17+19)</v>
      </c>
      <c r="C22" s="339"/>
      <c r="D22" s="339"/>
      <c r="E22" s="339"/>
      <c r="F22" s="34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31"/>
      <c r="B23" s="338" t="str">
        <f>BILANCA!B177</f>
        <v xml:space="preserve">Obveze (šifre 23+24+25+26+27+29) </v>
      </c>
      <c r="C23" s="339"/>
      <c r="D23" s="339"/>
      <c r="E23" s="339"/>
      <c r="F23" s="34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32"/>
      <c r="B24" s="341" t="str">
        <f>BILANCA!B251</f>
        <v>Vlastiti izvori (šifre 91 + 922 - 93 + 96 + 97)</v>
      </c>
      <c r="C24" s="342"/>
      <c r="D24" s="342"/>
      <c r="E24" s="342"/>
      <c r="F24" s="34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33" t="s">
        <v>42</v>
      </c>
      <c r="C25" s="334"/>
      <c r="D25" s="334"/>
      <c r="E25" s="334"/>
      <c r="F25" s="335"/>
      <c r="G25" s="200" t="s">
        <v>43</v>
      </c>
      <c r="H25" s="285" t="s">
        <v>44</v>
      </c>
      <c r="I25" s="286" t="s">
        <v>45</v>
      </c>
      <c r="J25" s="4"/>
      <c r="K25" s="4"/>
      <c r="L25" s="4"/>
      <c r="M25" s="4"/>
      <c r="N25" s="4"/>
      <c r="O25" s="4"/>
      <c r="P25" s="4"/>
      <c r="Q25" s="4"/>
      <c r="R25" s="4"/>
      <c r="S25" s="4"/>
      <c r="T25" s="4"/>
      <c r="U25" s="4"/>
      <c r="V25" s="4"/>
      <c r="W25" s="4"/>
    </row>
    <row r="26" spans="1:23" ht="12.75" customHeight="1" x14ac:dyDescent="0.2">
      <c r="A26" s="330" t="s">
        <v>48</v>
      </c>
      <c r="B26" s="349" t="str">
        <f>'RAS-funkcijski'!B5</f>
        <v>Opće javne usluge (šifre 011+012+013+014 do 018)</v>
      </c>
      <c r="C26" s="345"/>
      <c r="D26" s="345"/>
      <c r="E26" s="345"/>
      <c r="F26" s="346"/>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31"/>
      <c r="B27" s="338" t="str">
        <f>'RAS-funkcijski'!B35</f>
        <v>Ekonomski poslovi (šifre 041+042+043+044+045+046+047+048+049)</v>
      </c>
      <c r="C27" s="339"/>
      <c r="D27" s="339"/>
      <c r="E27" s="339"/>
      <c r="F27" s="34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31"/>
      <c r="B28" s="338" t="str">
        <f>'RAS-funkcijski'!B88</f>
        <v>Rashodi vezani za stanovanje i kom. pogodnosti koji nisu drugdje svrstani</v>
      </c>
      <c r="C28" s="339"/>
      <c r="D28" s="339"/>
      <c r="E28" s="339"/>
      <c r="F28" s="34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31"/>
      <c r="B29" s="338" t="str">
        <f>'RAS-funkcijski'!B114</f>
        <v>Obrazovanje (šifre 091+092+093+094+095+096+097+098)</v>
      </c>
      <c r="C29" s="339"/>
      <c r="D29" s="339"/>
      <c r="E29" s="339"/>
      <c r="F29" s="34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32"/>
      <c r="B30" s="341" t="str">
        <f>'RAS-funkcijski'!B141</f>
        <v>Kontrolni zbroj (šifre 01+02+03+04+05+06+07+08+09+10)</v>
      </c>
      <c r="C30" s="342"/>
      <c r="D30" s="342"/>
      <c r="E30" s="342"/>
      <c r="F30" s="34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33" t="s">
        <v>42</v>
      </c>
      <c r="C31" s="334"/>
      <c r="D31" s="334"/>
      <c r="E31" s="334"/>
      <c r="F31" s="335"/>
      <c r="G31" s="200" t="s">
        <v>43</v>
      </c>
      <c r="H31" s="285" t="s">
        <v>49</v>
      </c>
      <c r="I31" s="286" t="s">
        <v>50</v>
      </c>
      <c r="J31" s="4"/>
      <c r="K31" s="4"/>
      <c r="L31" s="4"/>
      <c r="M31" s="4"/>
      <c r="N31" s="4"/>
      <c r="O31" s="4"/>
      <c r="P31" s="4"/>
      <c r="Q31" s="4"/>
      <c r="R31" s="4"/>
      <c r="S31" s="4"/>
      <c r="T31" s="4"/>
      <c r="U31" s="4"/>
      <c r="V31" s="4"/>
      <c r="W31" s="4"/>
    </row>
    <row r="32" spans="1:23" ht="12.75" customHeight="1" x14ac:dyDescent="0.2">
      <c r="A32" s="330" t="s">
        <v>36</v>
      </c>
      <c r="B32" s="344" t="str">
        <f>'P-VRIO'!B5</f>
        <v>Promjene u vrijednosti i obujmu imovine (šifre 91511+91512)</v>
      </c>
      <c r="C32" s="345"/>
      <c r="D32" s="345"/>
      <c r="E32" s="345"/>
      <c r="F32" s="346"/>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31"/>
      <c r="B33" s="347" t="str">
        <f>'P-VRIO'!B22</f>
        <v>Promjene u obujmu imovine (šifre P016+P023)</v>
      </c>
      <c r="C33" s="339"/>
      <c r="D33" s="339"/>
      <c r="E33" s="339"/>
      <c r="F33" s="34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31"/>
      <c r="B34" s="347" t="str">
        <f>'P-VRIO'!B38</f>
        <v>Promjene u vrijednosti i obujmu obveza (šifre 91521+91522)</v>
      </c>
      <c r="C34" s="339"/>
      <c r="D34" s="339"/>
      <c r="E34" s="339"/>
      <c r="F34" s="34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32"/>
      <c r="B35" s="348" t="str">
        <f>'P-VRIO'!B44</f>
        <v>Promjene u obujmu obveza (šifre P035 do P038)</v>
      </c>
      <c r="C35" s="342"/>
      <c r="D35" s="342"/>
      <c r="E35" s="342"/>
      <c r="F35" s="34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33" t="s">
        <v>42</v>
      </c>
      <c r="C36" s="334"/>
      <c r="D36" s="334"/>
      <c r="E36" s="334"/>
      <c r="F36" s="335"/>
      <c r="G36" s="200" t="s">
        <v>43</v>
      </c>
      <c r="H36" s="285" t="s">
        <v>46</v>
      </c>
      <c r="I36" s="286" t="s">
        <v>51</v>
      </c>
      <c r="J36" s="4"/>
      <c r="K36" s="4"/>
      <c r="L36" s="4"/>
      <c r="M36" s="4"/>
      <c r="N36" s="4"/>
      <c r="O36" s="4"/>
      <c r="P36" s="4"/>
      <c r="Q36" s="4"/>
      <c r="R36" s="4"/>
      <c r="S36" s="4"/>
      <c r="T36" s="4"/>
      <c r="U36" s="4"/>
      <c r="V36" s="4"/>
      <c r="W36" s="4"/>
    </row>
    <row r="37" spans="1:23" ht="12.75" customHeight="1" x14ac:dyDescent="0.2">
      <c r="A37" s="330" t="s">
        <v>37</v>
      </c>
      <c r="B37" s="349" t="str">
        <f>OBVEZE!B5</f>
        <v>Stanje obveza 1. siječnja (=stanju obveza iz Izvještaja o obvezama na 31. prosinca prethodne godine)</v>
      </c>
      <c r="C37" s="345"/>
      <c r="D37" s="345"/>
      <c r="E37" s="345"/>
      <c r="F37" s="346"/>
      <c r="G37" s="125" t="str">
        <f>OBVEZE!C5</f>
        <v>V001</v>
      </c>
      <c r="H37" s="298">
        <f>OBVEZE!D5</f>
        <v>184990.99</v>
      </c>
      <c r="I37" s="298" t="s">
        <v>52</v>
      </c>
      <c r="J37" s="4"/>
      <c r="K37" s="4"/>
      <c r="L37" s="4"/>
      <c r="M37" s="4"/>
      <c r="N37" s="4"/>
      <c r="O37" s="4"/>
      <c r="P37" s="4"/>
      <c r="Q37" s="4"/>
      <c r="R37" s="4"/>
      <c r="S37" s="4"/>
      <c r="T37" s="4"/>
      <c r="U37" s="4"/>
      <c r="V37" s="4"/>
      <c r="W37" s="4"/>
    </row>
    <row r="38" spans="1:23" ht="12.75" customHeight="1" x14ac:dyDescent="0.2">
      <c r="A38" s="331"/>
      <c r="B38" s="338" t="str">
        <f>OBVEZE!B44</f>
        <v>Stanje obveza na kraju izvještajnog razdoblja (šifre V001+V002-V004) i (šifre V007+V009)</v>
      </c>
      <c r="C38" s="339"/>
      <c r="D38" s="339"/>
      <c r="E38" s="339"/>
      <c r="F38" s="340"/>
      <c r="G38" s="126" t="str">
        <f>OBVEZE!C44</f>
        <v>V006</v>
      </c>
      <c r="H38" s="298" t="s">
        <v>52</v>
      </c>
      <c r="I38" s="298">
        <f>OBVEZE!D44</f>
        <v>163817</v>
      </c>
      <c r="J38" s="4"/>
      <c r="K38" s="4"/>
      <c r="L38" s="4"/>
      <c r="M38" s="4"/>
      <c r="N38" s="4"/>
      <c r="O38" s="4"/>
      <c r="P38" s="4"/>
      <c r="Q38" s="4"/>
      <c r="R38" s="4"/>
      <c r="S38" s="4"/>
      <c r="T38" s="4"/>
      <c r="U38" s="4"/>
      <c r="V38" s="4"/>
      <c r="W38" s="4"/>
    </row>
    <row r="39" spans="1:23" ht="12.75" customHeight="1" x14ac:dyDescent="0.2">
      <c r="A39" s="331"/>
      <c r="B39" s="338" t="str">
        <f>OBVEZE!B45</f>
        <v>Stanje dospjelih obveza na kraju izvještajnog razdoblja (šifre V008+D23+D24 + 'D dio 25,26' + D27)</v>
      </c>
      <c r="C39" s="339"/>
      <c r="D39" s="339"/>
      <c r="E39" s="339"/>
      <c r="F39" s="340"/>
      <c r="G39" s="126" t="str">
        <f>OBVEZE!C45</f>
        <v>V007</v>
      </c>
      <c r="H39" s="298" t="s">
        <v>52</v>
      </c>
      <c r="I39" s="298">
        <f>OBVEZE!D45</f>
        <v>153369.62999999998</v>
      </c>
      <c r="J39" s="4"/>
      <c r="K39" s="4"/>
      <c r="L39" s="4"/>
      <c r="M39" s="4"/>
      <c r="N39" s="4"/>
      <c r="O39" s="4"/>
      <c r="P39" s="4"/>
      <c r="Q39" s="4"/>
      <c r="R39" s="4"/>
      <c r="S39" s="4"/>
      <c r="T39" s="4"/>
      <c r="U39" s="4"/>
      <c r="V39" s="4"/>
      <c r="W39" s="4"/>
    </row>
    <row r="40" spans="1:23" ht="12.75" customHeight="1" x14ac:dyDescent="0.2">
      <c r="A40" s="332"/>
      <c r="B40" s="341" t="str">
        <f>OBVEZE!B104</f>
        <v>Stanje nedospjelih obveza na kraju izvještajnog razdoblja (šifre V010 + ND23 + ND24 + 'ND dio 25,26' + ND27)</v>
      </c>
      <c r="C40" s="342"/>
      <c r="D40" s="342"/>
      <c r="E40" s="342"/>
      <c r="F40" s="343"/>
      <c r="G40" s="127" t="str">
        <f>OBVEZE!C104</f>
        <v>V009</v>
      </c>
      <c r="H40" s="299" t="s">
        <v>52</v>
      </c>
      <c r="I40" s="299">
        <f>OBVEZE!D104</f>
        <v>10447.370000000001</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6" t="s">
        <v>53</v>
      </c>
      <c r="F43" s="336"/>
      <c r="G43" s="242"/>
      <c r="H43" s="337" t="s">
        <v>54</v>
      </c>
      <c r="I43" s="337"/>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70" zoomScaleNormal="100" workbookViewId="0">
      <selection activeCell="E97" sqref="E97"/>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617423.93999999994</v>
      </c>
      <c r="E6" s="59">
        <f>E7+E43+E49+E82+E106+E125+E134+E140</f>
        <v>395432.51999999996</v>
      </c>
      <c r="F6" s="44">
        <f t="shared" ref="F6:F132" si="0">IF(D6&lt;&gt;0,IF(E6/D6&gt;=100,"&gt;&gt;100",E6/D6*100),"-")</f>
        <v>64.045543812246734</v>
      </c>
    </row>
    <row r="7" spans="1:24" ht="12.75" customHeight="1" x14ac:dyDescent="0.2">
      <c r="A7" s="62">
        <v>61</v>
      </c>
      <c r="B7" s="228" t="s">
        <v>65</v>
      </c>
      <c r="C7" s="267" t="s">
        <v>66</v>
      </c>
      <c r="D7" s="59">
        <f>D8+D17+D23+D29+D36+D39</f>
        <v>81117.989999999991</v>
      </c>
      <c r="E7" s="59">
        <f>E8+E17+E23+E29+E36+E39</f>
        <v>72935.69</v>
      </c>
      <c r="F7" s="44">
        <f t="shared" si="0"/>
        <v>89.913088329728112</v>
      </c>
    </row>
    <row r="8" spans="1:24" ht="12.75" customHeight="1" x14ac:dyDescent="0.2">
      <c r="A8" s="62">
        <v>611</v>
      </c>
      <c r="B8" s="228" t="s">
        <v>67</v>
      </c>
      <c r="C8" s="267" t="s">
        <v>68</v>
      </c>
      <c r="D8" s="59">
        <f>SUM(D9:D14)-D15-D16</f>
        <v>59994.85</v>
      </c>
      <c r="E8" s="59">
        <f>SUM(E9:E14)-E15-E16</f>
        <v>60481.72</v>
      </c>
      <c r="F8" s="44">
        <f t="shared" si="0"/>
        <v>100.81151965543708</v>
      </c>
    </row>
    <row r="9" spans="1:24" ht="12.75" customHeight="1" x14ac:dyDescent="0.2">
      <c r="A9" s="62">
        <v>6111</v>
      </c>
      <c r="B9" s="64" t="s">
        <v>69</v>
      </c>
      <c r="C9" s="267" t="s">
        <v>70</v>
      </c>
      <c r="D9" s="193">
        <v>59994.85</v>
      </c>
      <c r="E9" s="193">
        <v>60481.72</v>
      </c>
      <c r="F9" s="44">
        <f t="shared" si="0"/>
        <v>100.81151965543708</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18836.55</v>
      </c>
      <c r="E23" s="59">
        <f t="shared" si="2"/>
        <v>9008.5</v>
      </c>
      <c r="F23" s="44">
        <f t="shared" si="0"/>
        <v>47.824575094696222</v>
      </c>
    </row>
    <row r="24" spans="1:6" ht="12.75" customHeight="1" x14ac:dyDescent="0.2">
      <c r="A24" s="62">
        <v>6131</v>
      </c>
      <c r="B24" s="64" t="s">
        <v>99</v>
      </c>
      <c r="C24" s="267" t="s">
        <v>100</v>
      </c>
      <c r="D24" s="193">
        <v>50.45</v>
      </c>
      <c r="E24" s="193">
        <v>194.87</v>
      </c>
      <c r="F24" s="44">
        <f t="shared" si="0"/>
        <v>386.26362735381565</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18786.099999999999</v>
      </c>
      <c r="E27" s="193">
        <v>8813.6299999999992</v>
      </c>
      <c r="F27" s="44">
        <f t="shared" si="0"/>
        <v>46.915698308856015</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2286.59</v>
      </c>
      <c r="E29" s="59">
        <f>SUM(E30:E35)</f>
        <v>3308.84</v>
      </c>
      <c r="F29" s="44">
        <f t="shared" si="0"/>
        <v>144.70630939521297</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2286.59</v>
      </c>
      <c r="E31" s="193">
        <v>3308.84</v>
      </c>
      <c r="F31" s="44">
        <f t="shared" si="0"/>
        <v>144.70630939521297</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136.63</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v>136.63</v>
      </c>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484098.96</v>
      </c>
      <c r="E49" s="59">
        <f>E50+E53+E58+E61+E64+E68+E71+E74+E77</f>
        <v>295759.46999999997</v>
      </c>
      <c r="F49" s="44">
        <f t="shared" si="0"/>
        <v>61.094836890374637</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19949.830000000002</v>
      </c>
      <c r="E53" s="59">
        <f t="shared" si="8"/>
        <v>0</v>
      </c>
      <c r="F53" s="44">
        <f t="shared" si="0"/>
        <v>0</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19949.830000000002</v>
      </c>
      <c r="E57" s="193"/>
      <c r="F57" s="44">
        <f t="shared" si="0"/>
        <v>0</v>
      </c>
    </row>
    <row r="58" spans="1:6" ht="24" x14ac:dyDescent="0.2">
      <c r="A58" s="62">
        <v>633</v>
      </c>
      <c r="B58" s="64" t="s">
        <v>167</v>
      </c>
      <c r="C58" s="267" t="s">
        <v>168</v>
      </c>
      <c r="D58" s="59">
        <f t="shared" ref="D58:E58" si="9">SUM(D59:D60)</f>
        <v>375645.88</v>
      </c>
      <c r="E58" s="59">
        <f t="shared" si="9"/>
        <v>239778.75</v>
      </c>
      <c r="F58" s="44">
        <f t="shared" si="0"/>
        <v>63.831060785226768</v>
      </c>
    </row>
    <row r="59" spans="1:6" ht="24" x14ac:dyDescent="0.2">
      <c r="A59" s="62">
        <v>6331</v>
      </c>
      <c r="B59" s="64" t="s">
        <v>169</v>
      </c>
      <c r="C59" s="267" t="s">
        <v>170</v>
      </c>
      <c r="D59" s="193">
        <v>207067.62</v>
      </c>
      <c r="E59" s="193">
        <v>220778.75</v>
      </c>
      <c r="F59" s="44">
        <f t="shared" si="0"/>
        <v>106.62157125290763</v>
      </c>
    </row>
    <row r="60" spans="1:6" ht="24" x14ac:dyDescent="0.2">
      <c r="A60" s="62">
        <v>6332</v>
      </c>
      <c r="B60" s="64" t="s">
        <v>171</v>
      </c>
      <c r="C60" s="267" t="s">
        <v>172</v>
      </c>
      <c r="D60" s="193">
        <v>168578.26</v>
      </c>
      <c r="E60" s="193">
        <v>19000</v>
      </c>
      <c r="F60" s="44">
        <f t="shared" si="0"/>
        <v>11.270729689581563</v>
      </c>
    </row>
    <row r="61" spans="1:6" ht="12.75" customHeight="1" x14ac:dyDescent="0.2">
      <c r="A61" s="62">
        <v>634</v>
      </c>
      <c r="B61" s="64" t="s">
        <v>173</v>
      </c>
      <c r="C61" s="267" t="s">
        <v>174</v>
      </c>
      <c r="D61" s="59">
        <f t="shared" ref="D61:E61" si="10">SUM(D62:D63)</f>
        <v>0</v>
      </c>
      <c r="E61" s="59">
        <f t="shared" si="10"/>
        <v>6900.3</v>
      </c>
      <c r="F61" s="44" t="str">
        <f t="shared" si="0"/>
        <v>-</v>
      </c>
    </row>
    <row r="62" spans="1:6" ht="12.75" customHeight="1" x14ac:dyDescent="0.2">
      <c r="A62" s="62">
        <v>6341</v>
      </c>
      <c r="B62" s="64" t="s">
        <v>175</v>
      </c>
      <c r="C62" s="267" t="s">
        <v>176</v>
      </c>
      <c r="D62" s="193">
        <v>0</v>
      </c>
      <c r="E62" s="193">
        <v>6900.3</v>
      </c>
      <c r="F62" s="44" t="str">
        <f t="shared" si="0"/>
        <v>-</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v>0</v>
      </c>
      <c r="E69" s="193"/>
      <c r="F69" s="44" t="str">
        <f t="shared" si="0"/>
        <v>-</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88503.25</v>
      </c>
      <c r="E74" s="59">
        <f t="shared" si="13"/>
        <v>49080.42</v>
      </c>
      <c r="F74" s="44">
        <f t="shared" si="0"/>
        <v>55.456065172747891</v>
      </c>
    </row>
    <row r="75" spans="1:6" ht="12.75" customHeight="1" x14ac:dyDescent="0.2">
      <c r="A75" s="62" t="s">
        <v>201</v>
      </c>
      <c r="B75" s="64" t="s">
        <v>202</v>
      </c>
      <c r="C75" s="267" t="s">
        <v>201</v>
      </c>
      <c r="D75" s="193">
        <v>88503.25</v>
      </c>
      <c r="E75" s="193">
        <v>49080.42</v>
      </c>
      <c r="F75" s="44">
        <f t="shared" si="0"/>
        <v>55.456065172747891</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6193.4400000000005</v>
      </c>
      <c r="E82" s="59">
        <f t="shared" si="15"/>
        <v>7312.6100000000006</v>
      </c>
      <c r="F82" s="44">
        <f t="shared" si="0"/>
        <v>118.07024852101577</v>
      </c>
    </row>
    <row r="83" spans="1:6" ht="12.75" customHeight="1" x14ac:dyDescent="0.2">
      <c r="A83" s="62">
        <v>641</v>
      </c>
      <c r="B83" s="63" t="s">
        <v>217</v>
      </c>
      <c r="C83" s="267" t="s">
        <v>218</v>
      </c>
      <c r="D83" s="59">
        <f t="shared" ref="D83:E83" si="16">SUM(D84:D90)</f>
        <v>16.91</v>
      </c>
      <c r="E83" s="59">
        <f t="shared" si="16"/>
        <v>23.26</v>
      </c>
      <c r="F83" s="44">
        <f t="shared" si="0"/>
        <v>137.55174452986398</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16.91</v>
      </c>
      <c r="E85" s="193">
        <v>23.26</v>
      </c>
      <c r="F85" s="44">
        <f t="shared" si="0"/>
        <v>137.55174452986398</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6176.5300000000007</v>
      </c>
      <c r="E91" s="59">
        <f t="shared" si="17"/>
        <v>7289.35</v>
      </c>
      <c r="F91" s="44">
        <f t="shared" si="0"/>
        <v>118.0169124087473</v>
      </c>
    </row>
    <row r="92" spans="1:6" ht="12.75" customHeight="1" x14ac:dyDescent="0.2">
      <c r="A92" s="62">
        <v>6421</v>
      </c>
      <c r="B92" s="63" t="s">
        <v>235</v>
      </c>
      <c r="C92" s="267" t="s">
        <v>236</v>
      </c>
      <c r="D92" s="193">
        <v>893.27</v>
      </c>
      <c r="E92" s="193">
        <v>951.66</v>
      </c>
      <c r="F92" s="44">
        <f t="shared" si="0"/>
        <v>106.53665744959531</v>
      </c>
    </row>
    <row r="93" spans="1:6" ht="12.75" customHeight="1" x14ac:dyDescent="0.2">
      <c r="A93" s="62">
        <v>6422</v>
      </c>
      <c r="B93" s="63" t="s">
        <v>237</v>
      </c>
      <c r="C93" s="267" t="s">
        <v>238</v>
      </c>
      <c r="D93" s="193">
        <v>4071.09</v>
      </c>
      <c r="E93" s="193">
        <v>4986.32</v>
      </c>
      <c r="F93" s="44">
        <f t="shared" si="0"/>
        <v>122.48120282283122</v>
      </c>
    </row>
    <row r="94" spans="1:6" ht="12.75" customHeight="1" x14ac:dyDescent="0.2">
      <c r="A94" s="62">
        <v>6423</v>
      </c>
      <c r="B94" s="63" t="s">
        <v>239</v>
      </c>
      <c r="C94" s="267" t="s">
        <v>240</v>
      </c>
      <c r="D94" s="193">
        <v>1212.17</v>
      </c>
      <c r="E94" s="193">
        <v>1212.02</v>
      </c>
      <c r="F94" s="44">
        <f t="shared" si="0"/>
        <v>99.987625498073697</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v>139.35</v>
      </c>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46013.55</v>
      </c>
      <c r="E106" s="59">
        <f>E107+E112+E120+E124</f>
        <v>19424.75</v>
      </c>
      <c r="F106" s="44">
        <f t="shared" si="0"/>
        <v>42.21528223751482</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31433.59</v>
      </c>
      <c r="E112" s="59">
        <f t="shared" si="20"/>
        <v>3420.35</v>
      </c>
      <c r="F112" s="44">
        <f t="shared" si="0"/>
        <v>10.881194289293713</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4.3099999999999996</v>
      </c>
      <c r="E114" s="193"/>
      <c r="F114" s="44">
        <f t="shared" si="0"/>
        <v>0</v>
      </c>
    </row>
    <row r="115" spans="1:6" ht="12.75" customHeight="1" x14ac:dyDescent="0.2">
      <c r="A115" s="62">
        <v>6524</v>
      </c>
      <c r="B115" s="63" t="s">
        <v>281</v>
      </c>
      <c r="C115" s="267" t="s">
        <v>282</v>
      </c>
      <c r="D115" s="193">
        <v>28017.82</v>
      </c>
      <c r="E115" s="193">
        <v>2439.87</v>
      </c>
      <c r="F115" s="44">
        <f t="shared" si="0"/>
        <v>8.7082792308609296</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3411.46</v>
      </c>
      <c r="E117" s="193">
        <v>980.48</v>
      </c>
      <c r="F117" s="44">
        <f t="shared" si="0"/>
        <v>28.740773744965498</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14579.96</v>
      </c>
      <c r="E120" s="59">
        <f t="shared" si="21"/>
        <v>16004.4</v>
      </c>
      <c r="F120" s="44">
        <f t="shared" si="0"/>
        <v>109.76984847695054</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14579.96</v>
      </c>
      <c r="E122" s="193">
        <v>16004.4</v>
      </c>
      <c r="F122" s="44">
        <f t="shared" si="0"/>
        <v>109.76984847695054</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0</v>
      </c>
      <c r="E128" s="193"/>
      <c r="F128" s="44" t="str">
        <f t="shared" si="0"/>
        <v>-</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c r="F130" s="44" t="str">
        <f t="shared" si="0"/>
        <v>-</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0</v>
      </c>
      <c r="E134" s="59">
        <f t="shared" si="25"/>
        <v>0</v>
      </c>
      <c r="F134" s="44" t="str">
        <f t="shared" ref="F134:F229" si="26">IF(D134&lt;&gt;0,IF(E134/D134&gt;=100,"&gt;&gt;100",E134/D134*100),"-")</f>
        <v>-</v>
      </c>
    </row>
    <row r="135" spans="1:6" ht="24" x14ac:dyDescent="0.2">
      <c r="A135" s="62">
        <v>671</v>
      </c>
      <c r="B135" s="181" t="s">
        <v>321</v>
      </c>
      <c r="C135" s="267" t="s">
        <v>322</v>
      </c>
      <c r="D135" s="59">
        <f t="shared" ref="D135:E135" si="27">SUM(D136:D138)</f>
        <v>0</v>
      </c>
      <c r="E135" s="59">
        <f t="shared" si="27"/>
        <v>0</v>
      </c>
      <c r="F135" s="44" t="str">
        <f t="shared" si="26"/>
        <v>-</v>
      </c>
    </row>
    <row r="136" spans="1:6" ht="12.75" customHeight="1" x14ac:dyDescent="0.2">
      <c r="A136" s="62">
        <v>6711</v>
      </c>
      <c r="B136" s="64" t="s">
        <v>323</v>
      </c>
      <c r="C136" s="267" t="s">
        <v>324</v>
      </c>
      <c r="D136" s="193">
        <v>0</v>
      </c>
      <c r="E136" s="193"/>
      <c r="F136" s="44" t="str">
        <f t="shared" si="26"/>
        <v>-</v>
      </c>
    </row>
    <row r="137" spans="1:6" ht="24" x14ac:dyDescent="0.2">
      <c r="A137" s="62">
        <v>6712</v>
      </c>
      <c r="B137" s="181" t="s">
        <v>325</v>
      </c>
      <c r="C137" s="267" t="s">
        <v>326</v>
      </c>
      <c r="D137" s="193">
        <v>0</v>
      </c>
      <c r="E137" s="193"/>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0</v>
      </c>
      <c r="E140" s="59">
        <f t="shared" si="28"/>
        <v>0</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0</v>
      </c>
      <c r="E151" s="193"/>
      <c r="F151" s="44" t="str">
        <f t="shared" si="26"/>
        <v>-</v>
      </c>
    </row>
    <row r="152" spans="1:6" ht="12.75" customHeight="1" x14ac:dyDescent="0.2">
      <c r="A152" s="62">
        <v>3</v>
      </c>
      <c r="B152" s="63" t="s">
        <v>355</v>
      </c>
      <c r="C152" s="267" t="s">
        <v>61</v>
      </c>
      <c r="D152" s="59">
        <f>D153+D164+D202+D221+D230+D262+D273</f>
        <v>388584.81000000006</v>
      </c>
      <c r="E152" s="59">
        <f>E153+E164+E202+E221+E230+E262+E273</f>
        <v>427546.47</v>
      </c>
      <c r="F152" s="44">
        <f t="shared" si="26"/>
        <v>110.02655250471574</v>
      </c>
    </row>
    <row r="153" spans="1:6" ht="12.75" customHeight="1" x14ac:dyDescent="0.2">
      <c r="A153" s="62">
        <v>31</v>
      </c>
      <c r="B153" s="63" t="s">
        <v>356</v>
      </c>
      <c r="C153" s="267" t="s">
        <v>357</v>
      </c>
      <c r="D153" s="59">
        <f t="shared" ref="D153:E153" si="30">D154+D159+D160</f>
        <v>73393.23</v>
      </c>
      <c r="E153" s="59">
        <f t="shared" si="30"/>
        <v>167490.91</v>
      </c>
      <c r="F153" s="44">
        <f t="shared" si="26"/>
        <v>228.21029950582638</v>
      </c>
    </row>
    <row r="154" spans="1:6" ht="12.75" customHeight="1" x14ac:dyDescent="0.2">
      <c r="A154" s="62">
        <v>311</v>
      </c>
      <c r="B154" s="63" t="s">
        <v>358</v>
      </c>
      <c r="C154" s="267" t="s">
        <v>359</v>
      </c>
      <c r="D154" s="59">
        <f t="shared" ref="D154:E154" si="31">SUM(D155:D158)</f>
        <v>60521.65</v>
      </c>
      <c r="E154" s="59">
        <f t="shared" si="31"/>
        <v>137336.03</v>
      </c>
      <c r="F154" s="44">
        <f t="shared" si="26"/>
        <v>226.92049869757352</v>
      </c>
    </row>
    <row r="155" spans="1:6" ht="12.75" customHeight="1" x14ac:dyDescent="0.2">
      <c r="A155" s="62">
        <v>3111</v>
      </c>
      <c r="B155" s="63" t="s">
        <v>360</v>
      </c>
      <c r="C155" s="267" t="s">
        <v>361</v>
      </c>
      <c r="D155" s="193">
        <v>60521.65</v>
      </c>
      <c r="E155" s="193">
        <v>137336.03</v>
      </c>
      <c r="F155" s="44">
        <f t="shared" si="26"/>
        <v>226.92049869757352</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2885.52</v>
      </c>
      <c r="E159" s="193">
        <v>7853.7</v>
      </c>
      <c r="F159" s="44">
        <f t="shared" si="26"/>
        <v>272.17624552940197</v>
      </c>
    </row>
    <row r="160" spans="1:6" ht="12.75" customHeight="1" x14ac:dyDescent="0.2">
      <c r="A160" s="62">
        <v>313</v>
      </c>
      <c r="B160" s="64" t="s">
        <v>370</v>
      </c>
      <c r="C160" s="267" t="s">
        <v>371</v>
      </c>
      <c r="D160" s="59">
        <f t="shared" ref="D160:E160" si="32">SUM(D161:D163)</f>
        <v>9986.06</v>
      </c>
      <c r="E160" s="59">
        <f t="shared" si="32"/>
        <v>22301.18</v>
      </c>
      <c r="F160" s="44">
        <f t="shared" si="26"/>
        <v>223.3231124187117</v>
      </c>
    </row>
    <row r="161" spans="1:6" ht="12.75" customHeight="1" x14ac:dyDescent="0.2">
      <c r="A161" s="62">
        <v>3131</v>
      </c>
      <c r="B161" s="64" t="s">
        <v>372</v>
      </c>
      <c r="C161" s="267" t="s">
        <v>373</v>
      </c>
      <c r="D161" s="193">
        <v>0</v>
      </c>
      <c r="E161" s="193"/>
      <c r="F161" s="44" t="str">
        <f t="shared" si="26"/>
        <v>-</v>
      </c>
    </row>
    <row r="162" spans="1:6" ht="12.75" customHeight="1" x14ac:dyDescent="0.2">
      <c r="A162" s="62">
        <v>3132</v>
      </c>
      <c r="B162" s="64" t="s">
        <v>374</v>
      </c>
      <c r="C162" s="267" t="s">
        <v>375</v>
      </c>
      <c r="D162" s="193">
        <v>9986.06</v>
      </c>
      <c r="E162" s="193">
        <v>22301.18</v>
      </c>
      <c r="F162" s="44">
        <f t="shared" si="26"/>
        <v>223.3231124187117</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172194.53</v>
      </c>
      <c r="E164" s="59">
        <f>E165+E170+E178+E188+E189+E194</f>
        <v>130496.41</v>
      </c>
      <c r="F164" s="44">
        <f t="shared" si="26"/>
        <v>75.78429465790812</v>
      </c>
    </row>
    <row r="165" spans="1:6" ht="12.75" customHeight="1" x14ac:dyDescent="0.2">
      <c r="A165" s="62">
        <v>321</v>
      </c>
      <c r="B165" s="63" t="s">
        <v>380</v>
      </c>
      <c r="C165" s="267" t="s">
        <v>381</v>
      </c>
      <c r="D165" s="59">
        <f t="shared" ref="D165:E165" si="33">SUM(D166:D169)</f>
        <v>5067.74</v>
      </c>
      <c r="E165" s="59">
        <f t="shared" si="33"/>
        <v>5536.76</v>
      </c>
      <c r="F165" s="44">
        <f t="shared" si="26"/>
        <v>109.25501308275484</v>
      </c>
    </row>
    <row r="166" spans="1:6" ht="12.75" customHeight="1" x14ac:dyDescent="0.2">
      <c r="A166" s="62">
        <v>3211</v>
      </c>
      <c r="B166" s="63" t="s">
        <v>382</v>
      </c>
      <c r="C166" s="267" t="s">
        <v>383</v>
      </c>
      <c r="D166" s="193">
        <v>4040.1</v>
      </c>
      <c r="E166" s="193">
        <v>2798.5</v>
      </c>
      <c r="F166" s="44">
        <f t="shared" si="26"/>
        <v>69.268087423578635</v>
      </c>
    </row>
    <row r="167" spans="1:6" ht="12.75" customHeight="1" x14ac:dyDescent="0.2">
      <c r="A167" s="62">
        <v>3212</v>
      </c>
      <c r="B167" s="63" t="s">
        <v>384</v>
      </c>
      <c r="C167" s="267" t="s">
        <v>385</v>
      </c>
      <c r="D167" s="193">
        <v>932.64</v>
      </c>
      <c r="E167" s="193">
        <v>1413.26</v>
      </c>
      <c r="F167" s="44">
        <f t="shared" si="26"/>
        <v>151.53328186652942</v>
      </c>
    </row>
    <row r="168" spans="1:6" ht="12.75" customHeight="1" x14ac:dyDescent="0.2">
      <c r="A168" s="62">
        <v>3213</v>
      </c>
      <c r="B168" s="63" t="s">
        <v>386</v>
      </c>
      <c r="C168" s="267" t="s">
        <v>387</v>
      </c>
      <c r="D168" s="193">
        <v>95</v>
      </c>
      <c r="E168" s="193">
        <v>1325</v>
      </c>
      <c r="F168" s="44">
        <f t="shared" si="26"/>
        <v>1394.7368421052631</v>
      </c>
    </row>
    <row r="169" spans="1:6" ht="12.75" customHeight="1" x14ac:dyDescent="0.2">
      <c r="A169" s="62">
        <v>3214</v>
      </c>
      <c r="B169" s="63" t="s">
        <v>388</v>
      </c>
      <c r="C169" s="267" t="s">
        <v>389</v>
      </c>
      <c r="D169" s="193">
        <v>0</v>
      </c>
      <c r="E169" s="193"/>
      <c r="F169" s="44" t="str">
        <f t="shared" si="26"/>
        <v>-</v>
      </c>
    </row>
    <row r="170" spans="1:6" ht="12.75" customHeight="1" x14ac:dyDescent="0.2">
      <c r="A170" s="62">
        <v>322</v>
      </c>
      <c r="B170" s="63" t="s">
        <v>390</v>
      </c>
      <c r="C170" s="267" t="s">
        <v>391</v>
      </c>
      <c r="D170" s="59">
        <f t="shared" ref="D170:E170" si="34">SUM(D171:D177)</f>
        <v>18307.349999999999</v>
      </c>
      <c r="E170" s="59">
        <f t="shared" si="34"/>
        <v>13971.61</v>
      </c>
      <c r="F170" s="44">
        <f t="shared" si="26"/>
        <v>76.31694374117501</v>
      </c>
    </row>
    <row r="171" spans="1:6" ht="12.75" customHeight="1" x14ac:dyDescent="0.2">
      <c r="A171" s="62">
        <v>3221</v>
      </c>
      <c r="B171" s="63" t="s">
        <v>392</v>
      </c>
      <c r="C171" s="267" t="s">
        <v>393</v>
      </c>
      <c r="D171" s="193">
        <v>3220.77</v>
      </c>
      <c r="E171" s="193">
        <v>3722.94</v>
      </c>
      <c r="F171" s="44">
        <f t="shared" si="26"/>
        <v>115.59161318566677</v>
      </c>
    </row>
    <row r="172" spans="1:6" ht="12.75" customHeight="1" x14ac:dyDescent="0.2">
      <c r="A172" s="62">
        <v>3222</v>
      </c>
      <c r="B172" s="63" t="s">
        <v>394</v>
      </c>
      <c r="C172" s="267" t="s">
        <v>395</v>
      </c>
      <c r="D172" s="193">
        <v>0</v>
      </c>
      <c r="E172" s="193"/>
      <c r="F172" s="44" t="str">
        <f t="shared" si="26"/>
        <v>-</v>
      </c>
    </row>
    <row r="173" spans="1:6" ht="12.75" customHeight="1" x14ac:dyDescent="0.2">
      <c r="A173" s="62">
        <v>3223</v>
      </c>
      <c r="B173" s="64" t="s">
        <v>396</v>
      </c>
      <c r="C173" s="267" t="s">
        <v>397</v>
      </c>
      <c r="D173" s="193">
        <v>10318.49</v>
      </c>
      <c r="E173" s="193">
        <v>9831.07</v>
      </c>
      <c r="F173" s="44">
        <f t="shared" si="26"/>
        <v>95.276246815183228</v>
      </c>
    </row>
    <row r="174" spans="1:6" ht="12.75" customHeight="1" x14ac:dyDescent="0.2">
      <c r="A174" s="62">
        <v>3224</v>
      </c>
      <c r="B174" s="64" t="s">
        <v>398</v>
      </c>
      <c r="C174" s="267" t="s">
        <v>399</v>
      </c>
      <c r="D174" s="193">
        <v>3492.43</v>
      </c>
      <c r="E174" s="193">
        <v>238.29</v>
      </c>
      <c r="F174" s="44">
        <f t="shared" si="26"/>
        <v>6.8230429815343472</v>
      </c>
    </row>
    <row r="175" spans="1:6" ht="12.75" customHeight="1" x14ac:dyDescent="0.2">
      <c r="A175" s="62">
        <v>3225</v>
      </c>
      <c r="B175" s="64" t="s">
        <v>400</v>
      </c>
      <c r="C175" s="267" t="s">
        <v>401</v>
      </c>
      <c r="D175" s="193">
        <v>763.16</v>
      </c>
      <c r="E175" s="193">
        <v>179.31</v>
      </c>
      <c r="F175" s="44">
        <f t="shared" si="26"/>
        <v>23.495728287646102</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512.5</v>
      </c>
      <c r="E177" s="193"/>
      <c r="F177" s="44">
        <f t="shared" si="26"/>
        <v>0</v>
      </c>
    </row>
    <row r="178" spans="1:6" ht="12.75" customHeight="1" x14ac:dyDescent="0.2">
      <c r="A178" s="62">
        <v>323</v>
      </c>
      <c r="B178" s="64" t="s">
        <v>406</v>
      </c>
      <c r="C178" s="267" t="s">
        <v>407</v>
      </c>
      <c r="D178" s="59">
        <f t="shared" ref="D178:E178" si="35">SUM(D179:D187)</f>
        <v>121235.73</v>
      </c>
      <c r="E178" s="59">
        <f t="shared" si="35"/>
        <v>75311.599999999991</v>
      </c>
      <c r="F178" s="44">
        <f t="shared" si="26"/>
        <v>62.119970737999431</v>
      </c>
    </row>
    <row r="179" spans="1:6" ht="12.75" customHeight="1" x14ac:dyDescent="0.2">
      <c r="A179" s="62">
        <v>3231</v>
      </c>
      <c r="B179" s="64" t="s">
        <v>408</v>
      </c>
      <c r="C179" s="267" t="s">
        <v>409</v>
      </c>
      <c r="D179" s="193">
        <v>3115.05</v>
      </c>
      <c r="E179" s="193">
        <v>4013.63</v>
      </c>
      <c r="F179" s="44">
        <f t="shared" si="26"/>
        <v>128.84640695975986</v>
      </c>
    </row>
    <row r="180" spans="1:6" ht="12.75" customHeight="1" x14ac:dyDescent="0.2">
      <c r="A180" s="62">
        <v>3232</v>
      </c>
      <c r="B180" s="64" t="s">
        <v>410</v>
      </c>
      <c r="C180" s="267" t="s">
        <v>411</v>
      </c>
      <c r="D180" s="193">
        <v>62935.55</v>
      </c>
      <c r="E180" s="193">
        <v>27602.77</v>
      </c>
      <c r="F180" s="44">
        <f t="shared" si="26"/>
        <v>43.85878887210805</v>
      </c>
    </row>
    <row r="181" spans="1:6" ht="12.75" customHeight="1" x14ac:dyDescent="0.2">
      <c r="A181" s="62">
        <v>3233</v>
      </c>
      <c r="B181" s="64" t="s">
        <v>412</v>
      </c>
      <c r="C181" s="267" t="s">
        <v>413</v>
      </c>
      <c r="D181" s="193">
        <v>2908.76</v>
      </c>
      <c r="E181" s="193">
        <v>6148.52</v>
      </c>
      <c r="F181" s="44">
        <f t="shared" si="26"/>
        <v>211.37941940895777</v>
      </c>
    </row>
    <row r="182" spans="1:6" ht="12.75" customHeight="1" x14ac:dyDescent="0.2">
      <c r="A182" s="62">
        <v>3234</v>
      </c>
      <c r="B182" s="64" t="s">
        <v>414</v>
      </c>
      <c r="C182" s="267" t="s">
        <v>415</v>
      </c>
      <c r="D182" s="193">
        <v>18668.650000000001</v>
      </c>
      <c r="E182" s="193">
        <v>11286.29</v>
      </c>
      <c r="F182" s="44">
        <f t="shared" si="26"/>
        <v>60.455844423672843</v>
      </c>
    </row>
    <row r="183" spans="1:6" ht="12.75" customHeight="1" x14ac:dyDescent="0.2">
      <c r="A183" s="62">
        <v>3235</v>
      </c>
      <c r="B183" s="63" t="s">
        <v>416</v>
      </c>
      <c r="C183" s="267" t="s">
        <v>417</v>
      </c>
      <c r="D183" s="193">
        <v>5239.12</v>
      </c>
      <c r="E183" s="193">
        <v>3461.67</v>
      </c>
      <c r="F183" s="44">
        <f t="shared" si="26"/>
        <v>66.073500893279785</v>
      </c>
    </row>
    <row r="184" spans="1:6" ht="12.75" customHeight="1" x14ac:dyDescent="0.2">
      <c r="A184" s="62">
        <v>3236</v>
      </c>
      <c r="B184" s="63" t="s">
        <v>418</v>
      </c>
      <c r="C184" s="267" t="s">
        <v>419</v>
      </c>
      <c r="D184" s="193">
        <v>163.75</v>
      </c>
      <c r="E184" s="193">
        <v>1535.41</v>
      </c>
      <c r="F184" s="44">
        <f t="shared" si="26"/>
        <v>937.65496183206119</v>
      </c>
    </row>
    <row r="185" spans="1:6" ht="12.75" customHeight="1" x14ac:dyDescent="0.2">
      <c r="A185" s="62">
        <v>3237</v>
      </c>
      <c r="B185" s="63" t="s">
        <v>420</v>
      </c>
      <c r="C185" s="267" t="s">
        <v>421</v>
      </c>
      <c r="D185" s="193">
        <v>19604.72</v>
      </c>
      <c r="E185" s="193">
        <v>14896.66</v>
      </c>
      <c r="F185" s="44">
        <f t="shared" si="26"/>
        <v>75.985068901774667</v>
      </c>
    </row>
    <row r="186" spans="1:6" ht="12.75" customHeight="1" x14ac:dyDescent="0.2">
      <c r="A186" s="62">
        <v>3238</v>
      </c>
      <c r="B186" s="63" t="s">
        <v>422</v>
      </c>
      <c r="C186" s="267" t="s">
        <v>423</v>
      </c>
      <c r="D186" s="193">
        <v>3656.68</v>
      </c>
      <c r="E186" s="193">
        <v>5135.84</v>
      </c>
      <c r="F186" s="44">
        <f t="shared" si="26"/>
        <v>140.45090081713468</v>
      </c>
    </row>
    <row r="187" spans="1:6" ht="12.75" customHeight="1" x14ac:dyDescent="0.2">
      <c r="A187" s="62">
        <v>3239</v>
      </c>
      <c r="B187" s="63" t="s">
        <v>424</v>
      </c>
      <c r="C187" s="267" t="s">
        <v>425</v>
      </c>
      <c r="D187" s="193">
        <v>4943.45</v>
      </c>
      <c r="E187" s="193">
        <v>1230.81</v>
      </c>
      <c r="F187" s="44">
        <f t="shared" si="26"/>
        <v>24.897794050713571</v>
      </c>
    </row>
    <row r="188" spans="1:6" ht="12.75" customHeight="1" x14ac:dyDescent="0.2">
      <c r="A188" s="62">
        <v>324</v>
      </c>
      <c r="B188" s="63" t="s">
        <v>426</v>
      </c>
      <c r="C188" s="267" t="s">
        <v>427</v>
      </c>
      <c r="D188" s="193">
        <v>3090.63</v>
      </c>
      <c r="E188" s="193"/>
      <c r="F188" s="44">
        <f t="shared" si="26"/>
        <v>0</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24493.079999999998</v>
      </c>
      <c r="E194" s="59">
        <f t="shared" si="36"/>
        <v>35676.44</v>
      </c>
      <c r="F194" s="44">
        <f t="shared" si="26"/>
        <v>145.65926375939654</v>
      </c>
    </row>
    <row r="195" spans="1:6" ht="12.75" customHeight="1" x14ac:dyDescent="0.2">
      <c r="A195" s="62">
        <v>3291</v>
      </c>
      <c r="B195" s="182" t="s">
        <v>440</v>
      </c>
      <c r="C195" s="267" t="s">
        <v>441</v>
      </c>
      <c r="D195" s="193">
        <v>2784.17</v>
      </c>
      <c r="E195" s="193">
        <v>11372.87</v>
      </c>
      <c r="F195" s="44">
        <f t="shared" si="26"/>
        <v>408.48331818818531</v>
      </c>
    </row>
    <row r="196" spans="1:6" ht="12.75" customHeight="1" x14ac:dyDescent="0.2">
      <c r="A196" s="62">
        <v>3292</v>
      </c>
      <c r="B196" s="63" t="s">
        <v>442</v>
      </c>
      <c r="C196" s="267" t="s">
        <v>443</v>
      </c>
      <c r="D196" s="193">
        <v>2893.73</v>
      </c>
      <c r="E196" s="193">
        <v>694.22</v>
      </c>
      <c r="F196" s="44">
        <f t="shared" si="26"/>
        <v>23.990489783082737</v>
      </c>
    </row>
    <row r="197" spans="1:6" ht="12.75" customHeight="1" x14ac:dyDescent="0.2">
      <c r="A197" s="62">
        <v>3293</v>
      </c>
      <c r="B197" s="63" t="s">
        <v>444</v>
      </c>
      <c r="C197" s="267" t="s">
        <v>445</v>
      </c>
      <c r="D197" s="193">
        <v>9602.9</v>
      </c>
      <c r="E197" s="193">
        <v>8247.41</v>
      </c>
      <c r="F197" s="44">
        <f t="shared" si="26"/>
        <v>85.88457653417197</v>
      </c>
    </row>
    <row r="198" spans="1:6" ht="12.75" customHeight="1" x14ac:dyDescent="0.2">
      <c r="A198" s="62">
        <v>3294</v>
      </c>
      <c r="B198" s="63" t="s">
        <v>446</v>
      </c>
      <c r="C198" s="267" t="s">
        <v>447</v>
      </c>
      <c r="D198" s="193">
        <v>261.95999999999998</v>
      </c>
      <c r="E198" s="193">
        <v>261.95999999999998</v>
      </c>
      <c r="F198" s="44">
        <f t="shared" si="26"/>
        <v>100</v>
      </c>
    </row>
    <row r="199" spans="1:6" ht="12.75" customHeight="1" x14ac:dyDescent="0.2">
      <c r="A199" s="62">
        <v>3295</v>
      </c>
      <c r="B199" s="63" t="s">
        <v>448</v>
      </c>
      <c r="C199" s="267" t="s">
        <v>449</v>
      </c>
      <c r="D199" s="193">
        <v>3046.27</v>
      </c>
      <c r="E199" s="193">
        <v>11529.62</v>
      </c>
      <c r="F199" s="44">
        <f t="shared" si="26"/>
        <v>378.48319420143326</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5904.05</v>
      </c>
      <c r="E201" s="193">
        <v>3570.36</v>
      </c>
      <c r="F201" s="44">
        <f t="shared" si="26"/>
        <v>60.473065099380932</v>
      </c>
    </row>
    <row r="202" spans="1:6" ht="12.75" customHeight="1" x14ac:dyDescent="0.2">
      <c r="A202" s="62">
        <v>34</v>
      </c>
      <c r="B202" s="182" t="s">
        <v>454</v>
      </c>
      <c r="C202" s="267" t="s">
        <v>455</v>
      </c>
      <c r="D202" s="59">
        <f t="shared" ref="D202:E202" si="37">D203+D208+D216</f>
        <v>9778.2799999999988</v>
      </c>
      <c r="E202" s="59">
        <f t="shared" si="37"/>
        <v>9211.44</v>
      </c>
      <c r="F202" s="44">
        <f t="shared" si="26"/>
        <v>94.203070478652705</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9778.2799999999988</v>
      </c>
      <c r="E216" s="59">
        <f t="shared" si="40"/>
        <v>9211.44</v>
      </c>
      <c r="F216" s="44">
        <f t="shared" si="26"/>
        <v>94.203070478652705</v>
      </c>
    </row>
    <row r="217" spans="1:6" ht="12.75" customHeight="1" x14ac:dyDescent="0.2">
      <c r="A217" s="62">
        <v>3431</v>
      </c>
      <c r="B217" s="181" t="s">
        <v>484</v>
      </c>
      <c r="C217" s="267" t="s">
        <v>485</v>
      </c>
      <c r="D217" s="193">
        <v>1135.08</v>
      </c>
      <c r="E217" s="193">
        <v>1194.92</v>
      </c>
      <c r="F217" s="44">
        <f t="shared" si="26"/>
        <v>105.27187511012441</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14.79</v>
      </c>
      <c r="E219" s="193">
        <v>13.59</v>
      </c>
      <c r="F219" s="44">
        <f t="shared" si="26"/>
        <v>91.886409736308323</v>
      </c>
    </row>
    <row r="220" spans="1:6" ht="12.75" customHeight="1" x14ac:dyDescent="0.2">
      <c r="A220" s="62">
        <v>3434</v>
      </c>
      <c r="B220" s="64" t="s">
        <v>490</v>
      </c>
      <c r="C220" s="267" t="s">
        <v>491</v>
      </c>
      <c r="D220" s="193">
        <v>8628.41</v>
      </c>
      <c r="E220" s="193">
        <v>8002.93</v>
      </c>
      <c r="F220" s="44">
        <f t="shared" si="26"/>
        <v>92.750923982518216</v>
      </c>
    </row>
    <row r="221" spans="1:6" ht="12.75" customHeight="1" x14ac:dyDescent="0.2">
      <c r="A221" s="62">
        <v>35</v>
      </c>
      <c r="B221" s="64" t="s">
        <v>492</v>
      </c>
      <c r="C221" s="267" t="s">
        <v>493</v>
      </c>
      <c r="D221" s="59">
        <f t="shared" ref="D221:E221" si="41">D222+D225+D229</f>
        <v>418.17</v>
      </c>
      <c r="E221" s="59">
        <f t="shared" si="41"/>
        <v>219.04</v>
      </c>
      <c r="F221" s="44">
        <f t="shared" si="26"/>
        <v>52.380610756390936</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418.17</v>
      </c>
      <c r="E225" s="59">
        <f t="shared" si="43"/>
        <v>219.04</v>
      </c>
      <c r="F225" s="44">
        <f t="shared" si="26"/>
        <v>52.380610756390936</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418.17</v>
      </c>
      <c r="E228" s="193">
        <v>219.04</v>
      </c>
      <c r="F228" s="44">
        <f t="shared" si="26"/>
        <v>52.380610756390936</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6789.44</v>
      </c>
      <c r="E230" s="59">
        <f>E231+E234+E237+E242+E246+E250+E254+E257</f>
        <v>0</v>
      </c>
      <c r="F230" s="44">
        <f t="shared" ref="F230:F245" si="44">IF(D230&lt;&gt;0,IF(E230/D230&gt;=100,"&gt;&gt;100",E230/D230*100),"-")</f>
        <v>0</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6789.44</v>
      </c>
      <c r="E237" s="59">
        <f t="shared" si="47"/>
        <v>0</v>
      </c>
      <c r="F237" s="44">
        <f t="shared" si="44"/>
        <v>0</v>
      </c>
    </row>
    <row r="238" spans="1:6" ht="12" x14ac:dyDescent="0.2">
      <c r="A238" s="62">
        <v>3631</v>
      </c>
      <c r="B238" s="64" t="s">
        <v>526</v>
      </c>
      <c r="C238" s="267" t="s">
        <v>527</v>
      </c>
      <c r="D238" s="193">
        <v>6789.44</v>
      </c>
      <c r="E238" s="193"/>
      <c r="F238" s="44">
        <f t="shared" si="44"/>
        <v>0</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71732.69</v>
      </c>
      <c r="E262" s="59">
        <f t="shared" si="55"/>
        <v>87634.37</v>
      </c>
      <c r="F262" s="44">
        <f t="shared" ref="F262:F268" si="56">IF(D262&lt;&gt;0,IF(E262/D262&gt;=100,"&gt;&gt;100",E262/D262*100),"-")</f>
        <v>122.16796832796872</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71732.69</v>
      </c>
      <c r="E269" s="59">
        <f t="shared" si="58"/>
        <v>87634.37</v>
      </c>
      <c r="F269" s="44">
        <f t="shared" ref="F269:F272" si="59">IF(D269&lt;&gt;0,IF(E269/D269&gt;=100,"&gt;&gt;100",E269/D269*100),"-")</f>
        <v>122.16796832796872</v>
      </c>
    </row>
    <row r="270" spans="1:6" ht="12.75" customHeight="1" x14ac:dyDescent="0.2">
      <c r="A270" s="62">
        <v>3721</v>
      </c>
      <c r="B270" s="64" t="s">
        <v>581</v>
      </c>
      <c r="C270" s="267" t="s">
        <v>582</v>
      </c>
      <c r="D270" s="193">
        <v>71732.69</v>
      </c>
      <c r="E270" s="193">
        <v>82935.55</v>
      </c>
      <c r="F270" s="44">
        <f t="shared" si="59"/>
        <v>115.61750995257532</v>
      </c>
    </row>
    <row r="271" spans="1:6" ht="12.75" customHeight="1" x14ac:dyDescent="0.2">
      <c r="A271" s="62">
        <v>3722</v>
      </c>
      <c r="B271" s="64" t="s">
        <v>583</v>
      </c>
      <c r="C271" s="267" t="s">
        <v>584</v>
      </c>
      <c r="D271" s="193">
        <v>0</v>
      </c>
      <c r="E271" s="193">
        <v>4698.82</v>
      </c>
      <c r="F271" s="44" t="str">
        <f t="shared" si="59"/>
        <v>-</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54278.47</v>
      </c>
      <c r="E273" s="59">
        <f t="shared" si="60"/>
        <v>32494.300000000003</v>
      </c>
      <c r="F273" s="44">
        <f t="shared" ref="F273:F277" si="61">IF(D273&lt;&gt;0,IF(E273/D273&gt;=100,"&gt;&gt;100",E273/D273*100),"-")</f>
        <v>59.865910000779323</v>
      </c>
    </row>
    <row r="274" spans="1:6" ht="12.75" customHeight="1" x14ac:dyDescent="0.2">
      <c r="A274" s="62">
        <v>381</v>
      </c>
      <c r="B274" s="63" t="s">
        <v>589</v>
      </c>
      <c r="C274" s="267" t="s">
        <v>590</v>
      </c>
      <c r="D274" s="59">
        <f t="shared" ref="D274:E274" si="62">SUM(D275:D277)</f>
        <v>54278.47</v>
      </c>
      <c r="E274" s="59">
        <f t="shared" si="62"/>
        <v>31681.800000000003</v>
      </c>
      <c r="F274" s="44">
        <f t="shared" si="61"/>
        <v>58.368999715725224</v>
      </c>
    </row>
    <row r="275" spans="1:6" ht="12.75" customHeight="1" x14ac:dyDescent="0.2">
      <c r="A275" s="62">
        <v>3811</v>
      </c>
      <c r="B275" s="63" t="s">
        <v>591</v>
      </c>
      <c r="C275" s="267" t="s">
        <v>592</v>
      </c>
      <c r="D275" s="193">
        <v>19315.52</v>
      </c>
      <c r="E275" s="193">
        <v>26756.15</v>
      </c>
      <c r="F275" s="44">
        <f t="shared" si="61"/>
        <v>138.52151016384752</v>
      </c>
    </row>
    <row r="276" spans="1:6" ht="12.75" customHeight="1" x14ac:dyDescent="0.2">
      <c r="A276" s="62">
        <v>3812</v>
      </c>
      <c r="B276" s="63" t="s">
        <v>593</v>
      </c>
      <c r="C276" s="267" t="s">
        <v>594</v>
      </c>
      <c r="D276" s="193">
        <v>34962.949999999997</v>
      </c>
      <c r="E276" s="193">
        <v>4925.6499999999996</v>
      </c>
      <c r="F276" s="44">
        <f t="shared" si="61"/>
        <v>14.088199079311101</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812.5</v>
      </c>
      <c r="F278" s="44" t="str">
        <f t="shared" ref="F278:F282" si="64">IF(D278&lt;&gt;0,IF(E278/D278&gt;=100,"&gt;&gt;100",E278/D278*100),"-")</f>
        <v>-</v>
      </c>
    </row>
    <row r="279" spans="1:6" ht="12.75" customHeight="1" x14ac:dyDescent="0.2">
      <c r="A279" s="62">
        <v>3821</v>
      </c>
      <c r="B279" s="63" t="s">
        <v>599</v>
      </c>
      <c r="C279" s="267" t="s">
        <v>600</v>
      </c>
      <c r="D279" s="193">
        <v>0</v>
      </c>
      <c r="E279" s="193">
        <v>812.5</v>
      </c>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388584.81000000006</v>
      </c>
      <c r="E299" s="59">
        <f>E152-E297+E298</f>
        <v>427546.47</v>
      </c>
      <c r="F299" s="44">
        <f t="shared" si="68"/>
        <v>110.02655250471574</v>
      </c>
    </row>
    <row r="300" spans="1:6" ht="12.75" customHeight="1" x14ac:dyDescent="0.2">
      <c r="A300" s="62" t="s">
        <v>630</v>
      </c>
      <c r="B300" s="63" t="s">
        <v>641</v>
      </c>
      <c r="C300" s="267" t="s">
        <v>642</v>
      </c>
      <c r="D300" s="59">
        <f>IF(D6&gt;=D299,D6-D299,0)</f>
        <v>228839.12999999989</v>
      </c>
      <c r="E300" s="59">
        <f>IF(E6&gt;=E299,E6-E299,0)</f>
        <v>0</v>
      </c>
      <c r="F300" s="44">
        <f t="shared" si="68"/>
        <v>0</v>
      </c>
    </row>
    <row r="301" spans="1:6" ht="12.75" customHeight="1" x14ac:dyDescent="0.2">
      <c r="A301" s="62" t="s">
        <v>630</v>
      </c>
      <c r="B301" s="63" t="s">
        <v>643</v>
      </c>
      <c r="C301" s="267" t="s">
        <v>644</v>
      </c>
      <c r="D301" s="59">
        <f>IF(D299&gt;=D6,D299-D6,0)</f>
        <v>0</v>
      </c>
      <c r="E301" s="59">
        <f>IF(E299&gt;=E6,E299-E6,0)</f>
        <v>32113.950000000012</v>
      </c>
      <c r="F301" s="44" t="str">
        <f t="shared" si="68"/>
        <v>-</v>
      </c>
    </row>
    <row r="302" spans="1:6" ht="12.75" customHeight="1" x14ac:dyDescent="0.2">
      <c r="A302" s="62">
        <v>92211</v>
      </c>
      <c r="B302" s="63" t="s">
        <v>645</v>
      </c>
      <c r="C302" s="267" t="s">
        <v>646</v>
      </c>
      <c r="D302" s="193">
        <v>649773.34</v>
      </c>
      <c r="E302" s="193">
        <v>722822.61</v>
      </c>
      <c r="F302" s="44">
        <f t="shared" si="68"/>
        <v>111.2422694966217</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47321.32</v>
      </c>
      <c r="E304" s="193">
        <v>48354.17</v>
      </c>
      <c r="F304" s="44">
        <f t="shared" si="68"/>
        <v>102.1826314227921</v>
      </c>
    </row>
    <row r="305" spans="1:6" ht="12" x14ac:dyDescent="0.2">
      <c r="A305" s="62">
        <v>9661</v>
      </c>
      <c r="B305" s="228" t="s">
        <v>651</v>
      </c>
      <c r="C305" s="267" t="s">
        <v>652</v>
      </c>
      <c r="D305" s="193">
        <v>0</v>
      </c>
      <c r="E305" s="193"/>
      <c r="F305" s="44" t="str">
        <f t="shared" si="68"/>
        <v>-</v>
      </c>
    </row>
    <row r="306" spans="1:6" ht="12.75" customHeight="1" x14ac:dyDescent="0.2">
      <c r="A306" s="269" t="s">
        <v>653</v>
      </c>
      <c r="B306" s="183" t="s">
        <v>654</v>
      </c>
      <c r="C306" s="270" t="s">
        <v>653</v>
      </c>
      <c r="D306" s="195">
        <v>0</v>
      </c>
      <c r="E306" s="195"/>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5573.41</v>
      </c>
      <c r="E308" s="59">
        <f t="shared" si="71"/>
        <v>2098.48</v>
      </c>
      <c r="F308" s="44">
        <f t="shared" ref="F308:F428" si="72">IF(D308&lt;&gt;0,IF(E308/D308&gt;=100,"&gt;&gt;100",E308/D308*100),"-")</f>
        <v>37.65163517487499</v>
      </c>
    </row>
    <row r="309" spans="1:6" ht="12.75" customHeight="1" x14ac:dyDescent="0.2">
      <c r="A309" s="62">
        <v>71</v>
      </c>
      <c r="B309" s="63" t="s">
        <v>658</v>
      </c>
      <c r="C309" s="267" t="s">
        <v>659</v>
      </c>
      <c r="D309" s="59">
        <f t="shared" ref="D309:E309" si="73">D310+D314</f>
        <v>5573.41</v>
      </c>
      <c r="E309" s="59">
        <f t="shared" si="73"/>
        <v>2098.48</v>
      </c>
      <c r="F309" s="44">
        <f t="shared" si="72"/>
        <v>37.65163517487499</v>
      </c>
    </row>
    <row r="310" spans="1:6" ht="24" x14ac:dyDescent="0.2">
      <c r="A310" s="62">
        <v>711</v>
      </c>
      <c r="B310" s="63" t="s">
        <v>660</v>
      </c>
      <c r="C310" s="267" t="s">
        <v>661</v>
      </c>
      <c r="D310" s="59">
        <f t="shared" ref="D310:E310" si="74">SUM(D311:D313)</f>
        <v>5573.41</v>
      </c>
      <c r="E310" s="59">
        <f t="shared" si="74"/>
        <v>2098.48</v>
      </c>
      <c r="F310" s="44">
        <f t="shared" si="72"/>
        <v>37.65163517487499</v>
      </c>
    </row>
    <row r="311" spans="1:6" ht="12.75" customHeight="1" x14ac:dyDescent="0.2">
      <c r="A311" s="62">
        <v>7111</v>
      </c>
      <c r="B311" s="63" t="s">
        <v>662</v>
      </c>
      <c r="C311" s="267" t="s">
        <v>663</v>
      </c>
      <c r="D311" s="193">
        <v>5573.41</v>
      </c>
      <c r="E311" s="193">
        <v>2098.48</v>
      </c>
      <c r="F311" s="44">
        <f t="shared" si="72"/>
        <v>37.65163517487499</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150955.20000000001</v>
      </c>
      <c r="E360" s="59">
        <f t="shared" si="86"/>
        <v>72871.42</v>
      </c>
      <c r="F360" s="44">
        <f t="shared" si="72"/>
        <v>48.273540759112635</v>
      </c>
    </row>
    <row r="361" spans="1:6" ht="12.75" customHeight="1" x14ac:dyDescent="0.2">
      <c r="A361" s="62">
        <v>41</v>
      </c>
      <c r="B361" s="63" t="s">
        <v>762</v>
      </c>
      <c r="C361" s="267" t="s">
        <v>763</v>
      </c>
      <c r="D361" s="59">
        <f t="shared" ref="D361:E361" si="87">D362+D366</f>
        <v>21042.42</v>
      </c>
      <c r="E361" s="59">
        <f t="shared" si="87"/>
        <v>3735.44</v>
      </c>
      <c r="F361" s="44">
        <f t="shared" si="72"/>
        <v>17.751950583630592</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21042.42</v>
      </c>
      <c r="E366" s="59">
        <f t="shared" si="89"/>
        <v>3735.44</v>
      </c>
      <c r="F366" s="44">
        <f t="shared" si="72"/>
        <v>17.751950583630592</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174.87</v>
      </c>
      <c r="E369" s="193">
        <v>483.34</v>
      </c>
      <c r="F369" s="44">
        <f t="shared" si="72"/>
        <v>276.39961113970372</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20867.55</v>
      </c>
      <c r="E372" s="193">
        <v>3252.1</v>
      </c>
      <c r="F372" s="44">
        <f t="shared" si="72"/>
        <v>15.584484043407107</v>
      </c>
    </row>
    <row r="373" spans="1:6" ht="24" x14ac:dyDescent="0.2">
      <c r="A373" s="62">
        <v>42</v>
      </c>
      <c r="B373" s="182" t="s">
        <v>778</v>
      </c>
      <c r="C373" s="267" t="s">
        <v>779</v>
      </c>
      <c r="D373" s="59">
        <f t="shared" ref="D373:E373" si="90">D374+D379+D388+D393+D398+D401</f>
        <v>129912.78</v>
      </c>
      <c r="E373" s="59">
        <f t="shared" si="90"/>
        <v>69135.98</v>
      </c>
      <c r="F373" s="44">
        <f t="shared" si="72"/>
        <v>53.217227743105802</v>
      </c>
    </row>
    <row r="374" spans="1:6" ht="12.75" customHeight="1" x14ac:dyDescent="0.2">
      <c r="A374" s="62">
        <v>421</v>
      </c>
      <c r="B374" s="63" t="s">
        <v>780</v>
      </c>
      <c r="C374" s="267" t="s">
        <v>781</v>
      </c>
      <c r="D374" s="59">
        <f t="shared" ref="D374:E374" si="91">SUM(D375:D378)</f>
        <v>74602.720000000001</v>
      </c>
      <c r="E374" s="59">
        <f t="shared" si="91"/>
        <v>69135.98</v>
      </c>
      <c r="F374" s="44">
        <f t="shared" si="72"/>
        <v>92.672197474837375</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14693.53</v>
      </c>
      <c r="E376" s="193"/>
      <c r="F376" s="44">
        <f t="shared" si="72"/>
        <v>0</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59909.19</v>
      </c>
      <c r="E378" s="193">
        <v>69135.98</v>
      </c>
      <c r="F378" s="44">
        <f t="shared" si="72"/>
        <v>115.40129319057726</v>
      </c>
    </row>
    <row r="379" spans="1:6" ht="12.75" customHeight="1" x14ac:dyDescent="0.2">
      <c r="A379" s="62">
        <v>422</v>
      </c>
      <c r="B379" s="63" t="s">
        <v>786</v>
      </c>
      <c r="C379" s="267" t="s">
        <v>787</v>
      </c>
      <c r="D379" s="59">
        <f t="shared" ref="D379:E379" si="92">SUM(D380:D387)</f>
        <v>55310.06</v>
      </c>
      <c r="E379" s="59">
        <f t="shared" si="92"/>
        <v>0</v>
      </c>
      <c r="F379" s="44">
        <f t="shared" si="72"/>
        <v>0</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33388.75</v>
      </c>
      <c r="E382" s="193"/>
      <c r="F382" s="44">
        <f t="shared" si="72"/>
        <v>0</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21921.31</v>
      </c>
      <c r="E386" s="193"/>
      <c r="F386" s="44">
        <f t="shared" si="72"/>
        <v>0</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145381.79</v>
      </c>
      <c r="E418" s="59">
        <f t="shared" si="102"/>
        <v>70772.94</v>
      </c>
      <c r="F418" s="44">
        <f t="shared" si="72"/>
        <v>48.680746054922011</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618495.89</v>
      </c>
      <c r="E420" s="193">
        <v>597825.09</v>
      </c>
      <c r="F420" s="44">
        <f t="shared" si="72"/>
        <v>96.657892100139904</v>
      </c>
    </row>
    <row r="421" spans="1:6" ht="12.75" customHeight="1" x14ac:dyDescent="0.2">
      <c r="A421" s="62">
        <v>97</v>
      </c>
      <c r="B421" s="228" t="s">
        <v>849</v>
      </c>
      <c r="C421" s="267" t="s">
        <v>850</v>
      </c>
      <c r="D421" s="193">
        <v>11540.25</v>
      </c>
      <c r="E421" s="193">
        <v>20552.849999999999</v>
      </c>
      <c r="F421" s="44">
        <f t="shared" si="72"/>
        <v>178.0970949502827</v>
      </c>
    </row>
    <row r="422" spans="1:6" ht="12.75" customHeight="1" x14ac:dyDescent="0.2">
      <c r="A422" s="62" t="s">
        <v>630</v>
      </c>
      <c r="B422" s="63" t="s">
        <v>851</v>
      </c>
      <c r="C422" s="267" t="s">
        <v>852</v>
      </c>
      <c r="D422" s="59">
        <f>D6+D308</f>
        <v>622997.35</v>
      </c>
      <c r="E422" s="59">
        <f>E6+E308</f>
        <v>397530.99999999994</v>
      </c>
      <c r="F422" s="44">
        <f t="shared" si="72"/>
        <v>63.809420698177924</v>
      </c>
    </row>
    <row r="423" spans="1:6" ht="12.75" customHeight="1" x14ac:dyDescent="0.2">
      <c r="A423" s="62" t="s">
        <v>630</v>
      </c>
      <c r="B423" s="63" t="s">
        <v>853</v>
      </c>
      <c r="C423" s="267" t="s">
        <v>854</v>
      </c>
      <c r="D423" s="59">
        <f t="shared" ref="D423:E423" si="103">D299+D360</f>
        <v>539540.01</v>
      </c>
      <c r="E423" s="59">
        <f t="shared" si="103"/>
        <v>500417.88999999996</v>
      </c>
      <c r="F423" s="44">
        <f t="shared" si="72"/>
        <v>92.748986307799484</v>
      </c>
    </row>
    <row r="424" spans="1:6" ht="12.75" customHeight="1" x14ac:dyDescent="0.2">
      <c r="A424" s="62" t="s">
        <v>630</v>
      </c>
      <c r="B424" s="63" t="s">
        <v>855</v>
      </c>
      <c r="C424" s="267" t="s">
        <v>856</v>
      </c>
      <c r="D424" s="59">
        <f t="shared" ref="D424:E424" si="104">IF(D422&gt;=D423,D422-D423,0)</f>
        <v>83457.339999999967</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102886.89000000001</v>
      </c>
      <c r="F425" s="44" t="str">
        <f t="shared" si="72"/>
        <v>-</v>
      </c>
    </row>
    <row r="426" spans="1:6" ht="12.75" customHeight="1" x14ac:dyDescent="0.2">
      <c r="A426" s="271" t="s">
        <v>859</v>
      </c>
      <c r="B426" s="182" t="s">
        <v>860</v>
      </c>
      <c r="C426" s="272" t="s">
        <v>861</v>
      </c>
      <c r="D426" s="59">
        <f t="shared" ref="D426:E426" si="106">IF(D302-D303+D419-D420&gt;=0,D302-D303+D419-D420,0)</f>
        <v>31277.449999999953</v>
      </c>
      <c r="E426" s="59">
        <f t="shared" si="106"/>
        <v>124997.52000000002</v>
      </c>
      <c r="F426" s="44">
        <f t="shared" si="72"/>
        <v>399.64101932862241</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4" x14ac:dyDescent="0.2">
      <c r="A428" s="269" t="s">
        <v>864</v>
      </c>
      <c r="B428" s="263" t="s">
        <v>865</v>
      </c>
      <c r="C428" s="270" t="s">
        <v>866</v>
      </c>
      <c r="D428" s="80">
        <f t="shared" ref="D428:E428" si="108">D304+D421</f>
        <v>58861.57</v>
      </c>
      <c r="E428" s="80">
        <f t="shared" si="108"/>
        <v>68907.01999999999</v>
      </c>
      <c r="F428" s="60">
        <f t="shared" si="72"/>
        <v>117.06622844072965</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31603.97</v>
      </c>
      <c r="E641" s="193">
        <v>31603.97</v>
      </c>
      <c r="F641" s="44">
        <f t="shared" si="109"/>
        <v>100</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622997.35</v>
      </c>
      <c r="E643" s="59">
        <f>E422+E430</f>
        <v>397530.99999999994</v>
      </c>
      <c r="F643" s="44">
        <f t="shared" si="109"/>
        <v>63.809420698177924</v>
      </c>
    </row>
    <row r="644" spans="1:6" ht="12.75" customHeight="1" x14ac:dyDescent="0.2">
      <c r="A644" s="62" t="s">
        <v>630</v>
      </c>
      <c r="B644" s="63" t="s">
        <v>1286</v>
      </c>
      <c r="C644" s="267" t="s">
        <v>1287</v>
      </c>
      <c r="D644" s="59">
        <f>D423+D535</f>
        <v>539540.01</v>
      </c>
      <c r="E644" s="59">
        <f>E423+E535</f>
        <v>500417.88999999996</v>
      </c>
      <c r="F644" s="44">
        <f t="shared" si="109"/>
        <v>92.748986307799484</v>
      </c>
    </row>
    <row r="645" spans="1:6" ht="12.75" customHeight="1" x14ac:dyDescent="0.2">
      <c r="A645" s="62" t="s">
        <v>630</v>
      </c>
      <c r="B645" s="63" t="s">
        <v>1288</v>
      </c>
      <c r="C645" s="267" t="s">
        <v>1289</v>
      </c>
      <c r="D645" s="59">
        <f t="shared" ref="D645:E645" si="163">IF(D643&gt;=D644,D643-D644,0)</f>
        <v>83457.339999999967</v>
      </c>
      <c r="E645" s="59">
        <f t="shared" si="163"/>
        <v>0</v>
      </c>
      <c r="F645" s="44">
        <f t="shared" si="109"/>
        <v>0</v>
      </c>
    </row>
    <row r="646" spans="1:6" ht="12.75" customHeight="1" x14ac:dyDescent="0.2">
      <c r="A646" s="62" t="s">
        <v>630</v>
      </c>
      <c r="B646" s="63" t="s">
        <v>1290</v>
      </c>
      <c r="C646" s="267" t="s">
        <v>1291</v>
      </c>
      <c r="D646" s="59">
        <f t="shared" ref="D646:E646" si="164">IF(D644&gt;=D643,D644-D643,0)</f>
        <v>0</v>
      </c>
      <c r="E646" s="59">
        <f t="shared" si="164"/>
        <v>102886.89000000001</v>
      </c>
      <c r="F646" s="44" t="str">
        <f t="shared" si="109"/>
        <v>-</v>
      </c>
    </row>
    <row r="647" spans="1:6" ht="24" x14ac:dyDescent="0.2">
      <c r="A647" s="271" t="s">
        <v>1292</v>
      </c>
      <c r="B647" s="63" t="s">
        <v>1293</v>
      </c>
      <c r="C647" s="272" t="s">
        <v>1292</v>
      </c>
      <c r="D647" s="59">
        <f>IF(D426-D427+D641-D642&gt;=0,D426-D427+D641-D642,0)</f>
        <v>62881.419999999955</v>
      </c>
      <c r="E647" s="59">
        <f>IF(E426-E427+E641-E642&gt;=0,E426-E427+E641-E642,0)</f>
        <v>156601.49000000002</v>
      </c>
      <c r="F647" s="44">
        <f t="shared" si="109"/>
        <v>249.0425470671625</v>
      </c>
    </row>
    <row r="648" spans="1:6" ht="24" x14ac:dyDescent="0.2">
      <c r="A648" s="271" t="s">
        <v>1294</v>
      </c>
      <c r="B648" s="63" t="s">
        <v>1295</v>
      </c>
      <c r="C648" s="272" t="s">
        <v>1294</v>
      </c>
      <c r="D648" s="59">
        <f>IF(D427-D426+D642-D641&gt;=0,D427-D426+D642-D641,0)</f>
        <v>0</v>
      </c>
      <c r="E648" s="59">
        <f>IF(E427-E426+E642-E641&gt;=0,E427-E426+E642-E641,0)</f>
        <v>0</v>
      </c>
      <c r="F648" s="44" t="str">
        <f t="shared" si="109"/>
        <v>-</v>
      </c>
    </row>
    <row r="649" spans="1:6" ht="24" x14ac:dyDescent="0.2">
      <c r="A649" s="62" t="s">
        <v>630</v>
      </c>
      <c r="B649" s="63" t="s">
        <v>1296</v>
      </c>
      <c r="C649" s="267" t="s">
        <v>1297</v>
      </c>
      <c r="D649" s="59">
        <f t="shared" ref="D649:E649" si="165">IF(D645+D647-D646-D648&gt;=0,D645+D647-D646-D648,0)</f>
        <v>146338.75999999992</v>
      </c>
      <c r="E649" s="59">
        <f t="shared" si="165"/>
        <v>53714.600000000006</v>
      </c>
      <c r="F649" s="44">
        <f t="shared" si="109"/>
        <v>36.705654742461967</v>
      </c>
    </row>
    <row r="650" spans="1:6" ht="24" x14ac:dyDescent="0.2">
      <c r="A650" s="62" t="s">
        <v>630</v>
      </c>
      <c r="B650" s="63" t="s">
        <v>1298</v>
      </c>
      <c r="C650" s="267" t="s">
        <v>1299</v>
      </c>
      <c r="D650" s="59">
        <f t="shared" ref="D650:E650" si="166">IF(D646+D648-D645-D647&gt;=0,D646+D648-D645-D647,0)</f>
        <v>0</v>
      </c>
      <c r="E650" s="59">
        <f t="shared" si="166"/>
        <v>0</v>
      </c>
      <c r="F650" s="44" t="str">
        <f t="shared" si="109"/>
        <v>-</v>
      </c>
    </row>
    <row r="651" spans="1:6" ht="24" x14ac:dyDescent="0.2">
      <c r="A651" s="269" t="s">
        <v>1300</v>
      </c>
      <c r="B651" s="183" t="s">
        <v>1301</v>
      </c>
      <c r="C651" s="270" t="s">
        <v>1300</v>
      </c>
      <c r="D651" s="195">
        <v>57371.37</v>
      </c>
      <c r="E651" s="195">
        <v>57371.37</v>
      </c>
      <c r="F651" s="60">
        <f t="shared" si="109"/>
        <v>100</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15369.2</v>
      </c>
      <c r="E653" s="193">
        <v>86703.84</v>
      </c>
      <c r="F653" s="44">
        <f t="shared" ref="F653:F740" si="167">IF(D653&lt;&gt;0,IF(E653/D653&gt;=100,"&gt;&gt;100",E653/D653*100),"-")</f>
        <v>564.14022850896595</v>
      </c>
    </row>
    <row r="654" spans="1:6" ht="12.75" customHeight="1" x14ac:dyDescent="0.2">
      <c r="A654" s="62" t="s">
        <v>1305</v>
      </c>
      <c r="B654" s="63" t="s">
        <v>1306</v>
      </c>
      <c r="C654" s="267" t="s">
        <v>1305</v>
      </c>
      <c r="D654" s="193">
        <v>639011.22</v>
      </c>
      <c r="E654" s="193">
        <v>456274.27</v>
      </c>
      <c r="F654" s="44">
        <f t="shared" si="167"/>
        <v>71.403170354348404</v>
      </c>
    </row>
    <row r="655" spans="1:6" ht="12.75" customHeight="1" x14ac:dyDescent="0.2">
      <c r="A655" s="62" t="s">
        <v>1307</v>
      </c>
      <c r="B655" s="63" t="s">
        <v>1308</v>
      </c>
      <c r="C655" s="267" t="s">
        <v>1307</v>
      </c>
      <c r="D655" s="193">
        <v>606285.68999999994</v>
      </c>
      <c r="E655" s="193">
        <v>542760.31999999995</v>
      </c>
      <c r="F655" s="44">
        <f t="shared" si="167"/>
        <v>89.522205282463446</v>
      </c>
    </row>
    <row r="656" spans="1:6" ht="24" x14ac:dyDescent="0.2">
      <c r="A656" s="62">
        <v>11</v>
      </c>
      <c r="B656" s="63" t="s">
        <v>1309</v>
      </c>
      <c r="C656" s="267" t="s">
        <v>1310</v>
      </c>
      <c r="D656" s="59">
        <f t="shared" ref="D656:E656" si="168">+D653+D654-D655</f>
        <v>48094.729999999981</v>
      </c>
      <c r="E656" s="59">
        <f t="shared" si="168"/>
        <v>217.79000000003725</v>
      </c>
      <c r="F656" s="44">
        <f t="shared" si="167"/>
        <v>0.45283547698477011</v>
      </c>
    </row>
    <row r="657" spans="1:6" ht="24" x14ac:dyDescent="0.2">
      <c r="A657" s="62" t="s">
        <v>630</v>
      </c>
      <c r="B657" s="63" t="s">
        <v>1311</v>
      </c>
      <c r="C657" s="267" t="s">
        <v>1312</v>
      </c>
      <c r="D657" s="273">
        <v>6</v>
      </c>
      <c r="E657" s="273">
        <v>13</v>
      </c>
      <c r="F657" s="44">
        <f t="shared" si="167"/>
        <v>216.66666666666666</v>
      </c>
    </row>
    <row r="658" spans="1:6" ht="24" x14ac:dyDescent="0.2">
      <c r="A658" s="62" t="s">
        <v>630</v>
      </c>
      <c r="B658" s="63" t="s">
        <v>1313</v>
      </c>
      <c r="C658" s="267" t="s">
        <v>1314</v>
      </c>
      <c r="D658" s="273">
        <v>0</v>
      </c>
      <c r="E658" s="273"/>
      <c r="F658" s="44" t="str">
        <f t="shared" si="167"/>
        <v>-</v>
      </c>
    </row>
    <row r="659" spans="1:6" ht="12.75" customHeight="1" x14ac:dyDescent="0.2">
      <c r="A659" s="62" t="s">
        <v>630</v>
      </c>
      <c r="B659" s="63" t="s">
        <v>1315</v>
      </c>
      <c r="C659" s="267" t="s">
        <v>1316</v>
      </c>
      <c r="D659" s="273">
        <v>6</v>
      </c>
      <c r="E659" s="273">
        <v>13</v>
      </c>
      <c r="F659" s="44">
        <f t="shared" si="167"/>
        <v>216.66666666666666</v>
      </c>
    </row>
    <row r="660" spans="1:6" ht="12.75" customHeight="1" x14ac:dyDescent="0.2">
      <c r="A660" s="62" t="s">
        <v>630</v>
      </c>
      <c r="B660" s="63" t="s">
        <v>1317</v>
      </c>
      <c r="C660" s="267" t="s">
        <v>1318</v>
      </c>
      <c r="D660" s="273">
        <v>0</v>
      </c>
      <c r="E660" s="273"/>
      <c r="F660" s="44" t="str">
        <f t="shared" si="167"/>
        <v>-</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50.45</v>
      </c>
      <c r="E662" s="191">
        <v>194.87</v>
      </c>
      <c r="F662" s="70">
        <f t="shared" si="167"/>
        <v>386.26362735381565</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207067.62</v>
      </c>
      <c r="E669" s="193">
        <v>219823.23</v>
      </c>
      <c r="F669" s="44">
        <f t="shared" si="167"/>
        <v>106.16011812952696</v>
      </c>
    </row>
    <row r="670" spans="1:6" ht="12.75" customHeight="1" x14ac:dyDescent="0.2">
      <c r="A670" s="62">
        <v>63312</v>
      </c>
      <c r="B670" s="63" t="s">
        <v>1338</v>
      </c>
      <c r="C670" s="267" t="s">
        <v>1339</v>
      </c>
      <c r="D670" s="193">
        <v>0</v>
      </c>
      <c r="E670" s="193">
        <v>955.52</v>
      </c>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55578.26</v>
      </c>
      <c r="E673" s="193"/>
      <c r="F673" s="44">
        <f t="shared" si="167"/>
        <v>0</v>
      </c>
    </row>
    <row r="674" spans="1:6" ht="12.75" customHeight="1" x14ac:dyDescent="0.2">
      <c r="A674" s="62">
        <v>63322</v>
      </c>
      <c r="B674" s="63" t="s">
        <v>1346</v>
      </c>
      <c r="C674" s="267" t="s">
        <v>1347</v>
      </c>
      <c r="D674" s="193">
        <v>113000</v>
      </c>
      <c r="E674" s="193">
        <v>19000</v>
      </c>
      <c r="F674" s="44">
        <f t="shared" si="167"/>
        <v>16.814159292035399</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v>6900.3</v>
      </c>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88503.25</v>
      </c>
      <c r="E702" s="191">
        <v>49080.42</v>
      </c>
      <c r="F702" s="70">
        <f t="shared" si="167"/>
        <v>55.456065172747891</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c r="F724" s="70" t="str">
        <f t="shared" si="167"/>
        <v>-</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932.64</v>
      </c>
      <c r="E734" s="191">
        <v>1413.26</v>
      </c>
      <c r="F734" s="70">
        <f t="shared" si="167"/>
        <v>151.53328186652942</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c r="F736" s="44" t="str">
        <f t="shared" si="167"/>
        <v>-</v>
      </c>
    </row>
    <row r="737" spans="1:6" ht="12.75" customHeight="1" x14ac:dyDescent="0.2">
      <c r="A737" s="62" t="s">
        <v>1452</v>
      </c>
      <c r="B737" s="63" t="s">
        <v>1453</v>
      </c>
      <c r="C737" s="267" t="s">
        <v>1452</v>
      </c>
      <c r="D737" s="193">
        <v>8913.9</v>
      </c>
      <c r="E737" s="193">
        <v>7374.16</v>
      </c>
      <c r="F737" s="44">
        <f t="shared" si="167"/>
        <v>82.726528231189491</v>
      </c>
    </row>
    <row r="738" spans="1:6" ht="12.75" customHeight="1" x14ac:dyDescent="0.2">
      <c r="A738" s="62" t="s">
        <v>1454</v>
      </c>
      <c r="B738" s="63" t="s">
        <v>1455</v>
      </c>
      <c r="C738" s="267" t="s">
        <v>1454</v>
      </c>
      <c r="D738" s="193">
        <v>0</v>
      </c>
      <c r="E738" s="193"/>
      <c r="F738" s="44" t="str">
        <f t="shared" si="167"/>
        <v>-</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1188.96</v>
      </c>
      <c r="E741" s="191">
        <v>2034.47</v>
      </c>
      <c r="F741" s="70">
        <f t="shared" ref="F741:F1006" si="169">IF(D741&lt;&gt;0,IF(E741/D741&gt;=100,"&gt;&gt;100",E741/D741*100),"-")</f>
        <v>171.11341003902569</v>
      </c>
    </row>
    <row r="742" spans="1:6" ht="12.75" customHeight="1" x14ac:dyDescent="0.2">
      <c r="A742" s="69" t="s">
        <v>1462</v>
      </c>
      <c r="B742" s="64" t="s">
        <v>1463</v>
      </c>
      <c r="C742" s="301" t="s">
        <v>1462</v>
      </c>
      <c r="D742" s="191">
        <v>0</v>
      </c>
      <c r="E742" s="191">
        <v>445.74</v>
      </c>
      <c r="F742" s="70" t="str">
        <f t="shared" si="169"/>
        <v>-</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v>441.86</v>
      </c>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418.17</v>
      </c>
      <c r="E777" s="191">
        <v>219.04</v>
      </c>
      <c r="F777" s="70">
        <f t="shared" si="169"/>
        <v>52.380610756390936</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6789.44</v>
      </c>
      <c r="E785" s="191"/>
      <c r="F785" s="70">
        <f t="shared" si="169"/>
        <v>0</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898.17</v>
      </c>
      <c r="E844" s="193">
        <v>1100</v>
      </c>
      <c r="F844" s="44">
        <f t="shared" si="169"/>
        <v>122.47124709130787</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1990.8</v>
      </c>
      <c r="E846" s="193">
        <v>3000</v>
      </c>
      <c r="F846" s="44">
        <f t="shared" si="169"/>
        <v>150.69318866787222</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1858.13</v>
      </c>
      <c r="E848" s="193">
        <v>1592.68</v>
      </c>
      <c r="F848" s="44">
        <f t="shared" si="169"/>
        <v>85.714131949863571</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66985.59</v>
      </c>
      <c r="E850" s="193">
        <v>77242.87</v>
      </c>
      <c r="F850" s="44">
        <f t="shared" si="169"/>
        <v>115.31266650036225</v>
      </c>
    </row>
    <row r="851" spans="1:6" ht="12.75" customHeight="1" x14ac:dyDescent="0.2">
      <c r="A851" s="62">
        <v>37221</v>
      </c>
      <c r="B851" s="63" t="s">
        <v>1679</v>
      </c>
      <c r="C851" s="267" t="s">
        <v>1680</v>
      </c>
      <c r="D851" s="193">
        <v>0</v>
      </c>
      <c r="E851" s="193">
        <v>4698.82</v>
      </c>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F18" sqref="F18"/>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184990.99</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485271.32999999996</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411990.91</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151935.35</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130496.41</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v>9211.44</v>
      </c>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v>219.04</v>
      </c>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v>87634.37</v>
      </c>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v>32494.3</v>
      </c>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v>72871.42</v>
      </c>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v>409</v>
      </c>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506445.31999999995</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433823.89999999997</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168132.61</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142296.91</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v>9104.18</v>
      </c>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v>318.60000000000002</v>
      </c>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v>80373.39</v>
      </c>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v>33346.61</v>
      </c>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v>251.6</v>
      </c>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v>72621.42</v>
      </c>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163817</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153369.62999999998</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150521.59999999998</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545.96</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v>545.96</v>
      </c>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149455.75</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v>1348.55</v>
      </c>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v>2500</v>
      </c>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v>145607.20000000001</v>
      </c>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331.81</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v>331.81</v>
      </c>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188.08</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v>188.08</v>
      </c>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2084.7600000000002</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v>250</v>
      </c>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v>1834.76</v>
      </c>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v>763.27</v>
      </c>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10447.370000000001</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v>10447.370000000001</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12</v>
      </c>
      <c r="G3" s="95">
        <f>IF(RefStr!C12&lt;&gt;"",INT(VALUE(MID(RefStr!C12,1,4))),0)</f>
        <v>2025</v>
      </c>
      <c r="H3" s="99">
        <f>IF(RefStr!C12&lt;&gt;"",INT(VALUE(MID(RefStr!C12,6,2))),0)</f>
        <v>9</v>
      </c>
      <c r="I3" s="100">
        <f>RefStr!C10*1</f>
        <v>22</v>
      </c>
      <c r="J3" s="101" t="str">
        <f>RefStr!H7</f>
        <v>DA</v>
      </c>
      <c r="K3" s="99" t="str">
        <f>RefStr!H9</f>
        <v>NE</v>
      </c>
      <c r="L3" s="99" t="str">
        <f>RefStr!H10</f>
        <v>NE</v>
      </c>
      <c r="M3" s="99" t="str">
        <f>RefStr!H8</f>
        <v>NE</v>
      </c>
      <c r="N3" s="99" t="str">
        <f>RefStr!H11</f>
        <v>DA</v>
      </c>
      <c r="O3" s="102">
        <f>RefStr!C6</f>
        <v>36758</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3222</v>
      </c>
      <c r="B23" s="378"/>
      <c r="C23" s="379"/>
      <c r="D23" s="94"/>
      <c r="E23" s="50">
        <f>SUM(E24:E297)</f>
        <v>0</v>
      </c>
      <c r="F23" s="50">
        <f>SUM(F24:F297)</f>
        <v>12</v>
      </c>
      <c r="G23" s="50"/>
      <c r="H23" s="50"/>
      <c r="I23" s="50"/>
      <c r="J23" s="50"/>
      <c r="K23" s="50"/>
      <c r="L23" s="50"/>
      <c r="M23" s="50"/>
      <c r="N23" s="50"/>
      <c r="O23" s="50"/>
      <c r="P23" s="50"/>
    </row>
    <row r="24" spans="1:16" ht="22.5" x14ac:dyDescent="0.2">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3428</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Provjera</v>
      </c>
      <c r="C230" s="90" t="s">
        <v>3429</v>
      </c>
      <c r="D230" s="94"/>
      <c r="E230" s="50">
        <f>MAX(G230:K230)</f>
        <v>0</v>
      </c>
      <c r="F230" s="50">
        <f>MAX(L230:O230)</f>
        <v>1</v>
      </c>
      <c r="G230" s="50"/>
      <c r="H230" s="50"/>
      <c r="I230" s="50"/>
      <c r="J230" s="50"/>
      <c r="K230" s="50"/>
      <c r="L230" s="50">
        <f>IF(AND('PR-RAS'!D27&gt;0,'PR-RAS'!D664=0),1,0)</f>
        <v>1</v>
      </c>
      <c r="M230" s="50">
        <f>IF(AND('PR-RAS'!E27&gt;0,'PR-RAS'!E664=0),1,0)</f>
        <v>1</v>
      </c>
      <c r="N230" s="50"/>
      <c r="O230" s="50"/>
      <c r="P230" s="50"/>
    </row>
    <row r="231" spans="1:16" ht="30" customHeight="1" x14ac:dyDescent="0.2">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Provjera</v>
      </c>
      <c r="C232" s="90" t="s">
        <v>3431</v>
      </c>
      <c r="D232" s="278"/>
      <c r="E232" s="279">
        <f>MAX(G232:K232)</f>
        <v>0</v>
      </c>
      <c r="F232" s="279">
        <f>MAX(L232:O232)</f>
        <v>1</v>
      </c>
      <c r="G232" s="279"/>
      <c r="H232" s="279"/>
      <c r="I232" s="279"/>
      <c r="J232" s="279"/>
      <c r="K232" s="279"/>
      <c r="L232" s="279">
        <f>IF(AND('PR-RAS'!D93&gt;0,'PR-RAS'!D711=0),1,0)</f>
        <v>1</v>
      </c>
      <c r="M232" s="279">
        <f>IF(AND('PR-RAS'!E93&gt;0,'PR-RAS'!E711=0),1,0)</f>
        <v>1</v>
      </c>
      <c r="N232" s="279"/>
      <c r="O232" s="279"/>
      <c r="P232" s="279"/>
    </row>
    <row r="233" spans="1:16" ht="30" customHeight="1" x14ac:dyDescent="0.2">
      <c r="A233" s="104">
        <v>272</v>
      </c>
      <c r="B233" s="105" t="str">
        <f t="shared" si="16"/>
        <v>Provjera</v>
      </c>
      <c r="C233" s="90" t="s">
        <v>3432</v>
      </c>
      <c r="D233" s="94"/>
      <c r="E233" s="50">
        <f>MAX(G233:K233)</f>
        <v>0</v>
      </c>
      <c r="F233" s="50">
        <f>MAX(L233:O233)</f>
        <v>1</v>
      </c>
      <c r="G233" s="50"/>
      <c r="H233" s="50"/>
      <c r="I233" s="50"/>
      <c r="J233" s="50"/>
      <c r="K233" s="50"/>
      <c r="L233" s="50">
        <f>IF(AND('PR-RAS'!D94&gt;0,'PR-RAS'!D712=0),1,0)</f>
        <v>1</v>
      </c>
      <c r="M233" s="50">
        <f>IF(AND('PR-RAS'!E94&gt;0,'PR-RAS'!E712=0),1,0)</f>
        <v>1</v>
      </c>
      <c r="N233" s="50"/>
      <c r="O233" s="50"/>
      <c r="P233" s="50"/>
    </row>
    <row r="234" spans="1:16" ht="30" customHeight="1" x14ac:dyDescent="0.2">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3434</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Provjera</v>
      </c>
      <c r="C236" s="90" t="s">
        <v>3435</v>
      </c>
      <c r="D236" s="94"/>
      <c r="E236" s="50">
        <f t="shared" si="17"/>
        <v>0</v>
      </c>
      <c r="F236" s="50">
        <f t="shared" si="18"/>
        <v>1</v>
      </c>
      <c r="G236" s="50"/>
      <c r="H236" s="50"/>
      <c r="I236" s="50"/>
      <c r="J236" s="50"/>
      <c r="K236" s="50"/>
      <c r="L236" s="50">
        <f>IF(AND('PR-RAS'!D117&gt;0,SUM('PR-RAS'!D723:'PR-RAS'!D726)=0),1,0)</f>
        <v>1</v>
      </c>
      <c r="M236" s="50">
        <f>IF(AND('PR-RAS'!E117&gt;0,SUM('PR-RAS'!E723:'PR-RAS'!E726)=0),1,0)</f>
        <v>1</v>
      </c>
      <c r="N236" s="50"/>
      <c r="O236" s="50"/>
      <c r="P236" s="50"/>
    </row>
    <row r="237" spans="1:16" ht="30" customHeight="1" x14ac:dyDescent="0.2">
      <c r="A237" s="104">
        <v>180</v>
      </c>
      <c r="B237" s="105" t="str">
        <f t="shared" si="16"/>
        <v>Provjera</v>
      </c>
      <c r="C237" s="90" t="s">
        <v>3436</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Provjera</v>
      </c>
      <c r="C238" s="90" t="s">
        <v>3437</v>
      </c>
      <c r="D238" s="94"/>
      <c r="E238" s="50">
        <f t="shared" si="17"/>
        <v>0</v>
      </c>
      <c r="F238" s="50">
        <f t="shared" si="18"/>
        <v>1</v>
      </c>
      <c r="G238" s="50"/>
      <c r="H238" s="50"/>
      <c r="I238" s="50"/>
      <c r="J238" s="50"/>
      <c r="K238" s="50"/>
      <c r="L238" s="50">
        <f>IF(AND('PR-RAS'!D184&gt;0,'PR-RAS'!D736=0),1,0)</f>
        <v>1</v>
      </c>
      <c r="M238" s="50">
        <f>IF(AND('PR-RAS'!E184&gt;0,'PR-RAS'!E736=0),1,0)</f>
        <v>1</v>
      </c>
      <c r="N238" s="50"/>
      <c r="O238" s="50"/>
      <c r="P238" s="50"/>
    </row>
    <row r="239" spans="1:16" ht="32.25" customHeight="1" x14ac:dyDescent="0.2">
      <c r="A239" s="104">
        <v>182</v>
      </c>
      <c r="B239" s="105" t="str">
        <f t="shared" si="16"/>
        <v>O.K.</v>
      </c>
      <c r="C239" s="90" t="s">
        <v>3438</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3439</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3440</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Provjera</v>
      </c>
      <c r="C242" s="90" t="s">
        <v>3441</v>
      </c>
      <c r="D242" s="94"/>
      <c r="E242" s="50">
        <f t="shared" si="17"/>
        <v>0</v>
      </c>
      <c r="F242" s="50">
        <f t="shared" si="18"/>
        <v>1</v>
      </c>
      <c r="G242" s="50"/>
      <c r="H242" s="50"/>
      <c r="I242" s="50"/>
      <c r="J242" s="50"/>
      <c r="K242" s="50"/>
      <c r="L242" s="50">
        <f>IF(AND('PR-RAS'!D196&gt;0,'PR-RAS'!D742=0),1,0)</f>
        <v>1</v>
      </c>
      <c r="M242" s="50">
        <f>IF(AND('PR-RAS'!E196&gt;0,'PR-RAS'!E742=0),1,0)</f>
        <v>0</v>
      </c>
      <c r="N242" s="50"/>
      <c r="O242" s="50"/>
      <c r="P242" s="50"/>
    </row>
    <row r="243" spans="1:16" ht="30" customHeight="1" x14ac:dyDescent="0.2">
      <c r="A243" s="104">
        <v>275</v>
      </c>
      <c r="B243" s="105" t="str">
        <f t="shared" si="16"/>
        <v>Provjera</v>
      </c>
      <c r="C243" s="90" t="s">
        <v>3442</v>
      </c>
      <c r="D243" s="94"/>
      <c r="E243" s="50">
        <f>MAX(G243:K243)</f>
        <v>0</v>
      </c>
      <c r="F243" s="50">
        <f>MAX(L243:O243)</f>
        <v>1</v>
      </c>
      <c r="G243" s="50"/>
      <c r="H243" s="50"/>
      <c r="I243" s="50"/>
      <c r="J243" s="50"/>
      <c r="K243" s="50"/>
      <c r="L243" s="50">
        <f>IF(AND('PR-RAS'!D198&gt;0,'PR-RAS'!D743=0),1,0)</f>
        <v>1</v>
      </c>
      <c r="M243" s="50">
        <f>IF(AND('PR-RAS'!E198&gt;0,'PR-RAS'!E743=0),1,0)</f>
        <v>1</v>
      </c>
      <c r="N243" s="50"/>
      <c r="O243" s="50"/>
      <c r="P243" s="50"/>
    </row>
    <row r="244" spans="1:16" ht="30" customHeight="1" x14ac:dyDescent="0.2">
      <c r="A244" s="104">
        <v>276</v>
      </c>
      <c r="B244" s="105" t="str">
        <f t="shared" si="16"/>
        <v>Provjera</v>
      </c>
      <c r="C244" s="90" t="s">
        <v>3443</v>
      </c>
      <c r="D244" s="94"/>
      <c r="E244" s="50">
        <f>MAX(G244:K244)</f>
        <v>0</v>
      </c>
      <c r="F244" s="50">
        <f>MAX(L244:O244)</f>
        <v>1</v>
      </c>
      <c r="G244" s="50"/>
      <c r="H244" s="50"/>
      <c r="I244" s="50"/>
      <c r="J244" s="50"/>
      <c r="K244" s="50"/>
      <c r="L244" s="50">
        <f>IF(AND('PR-RAS'!D199&gt;0,'PR-RAS'!D744=0),1,0)</f>
        <v>1</v>
      </c>
      <c r="M244" s="50">
        <f>IF(AND('PR-RAS'!E199&gt;0,'PR-RAS'!E744=0),1,0)</f>
        <v>0</v>
      </c>
      <c r="N244" s="50"/>
      <c r="O244" s="50"/>
      <c r="P244" s="50"/>
    </row>
    <row r="245" spans="1:16" ht="43.5" customHeight="1" x14ac:dyDescent="0.2">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Provjera</v>
      </c>
      <c r="C246" s="90" t="s">
        <v>3445</v>
      </c>
      <c r="D246" s="94"/>
      <c r="E246" s="50">
        <f t="shared" si="17"/>
        <v>0</v>
      </c>
      <c r="F246" s="50">
        <f t="shared" si="18"/>
        <v>1</v>
      </c>
      <c r="G246" s="50"/>
      <c r="H246" s="50"/>
      <c r="I246" s="50"/>
      <c r="J246" s="50"/>
      <c r="K246" s="50"/>
      <c r="L246" s="50">
        <f>IF(AND('PR-RAS'!D220&gt;0,'PR-RAS'!D776=0),1,0)</f>
        <v>1</v>
      </c>
      <c r="M246" s="50">
        <f>IF(AND('PR-RAS'!E220&gt;0,'PR-RAS'!E776=0),1,0)</f>
        <v>1</v>
      </c>
      <c r="N246" s="50"/>
      <c r="O246" s="50"/>
      <c r="P246" s="50"/>
    </row>
    <row r="247" spans="1:16" ht="30" customHeight="1" x14ac:dyDescent="0.2">
      <c r="A247" s="104">
        <v>189</v>
      </c>
      <c r="B247" s="105" t="str">
        <f t="shared" si="16"/>
        <v>Provjera</v>
      </c>
      <c r="C247" s="90" t="s">
        <v>3446</v>
      </c>
      <c r="D247" s="94"/>
      <c r="E247" s="50">
        <f t="shared" si="17"/>
        <v>0</v>
      </c>
      <c r="F247" s="50">
        <f t="shared" si="18"/>
        <v>1</v>
      </c>
      <c r="G247" s="50"/>
      <c r="H247" s="50"/>
      <c r="I247" s="50"/>
      <c r="J247" s="50"/>
      <c r="K247" s="50"/>
      <c r="L247" s="50">
        <f>IF(AND('PR-RAS'!D275&gt;0,'PR-RAS'!D856=0),1,0)</f>
        <v>1</v>
      </c>
      <c r="M247" s="50">
        <f>IF(AND('PR-RAS'!E275&gt;0,'PR-RAS'!E856=0),1,0)</f>
        <v>1</v>
      </c>
      <c r="N247" s="50"/>
      <c r="O247" s="50"/>
      <c r="P247" s="50"/>
    </row>
    <row r="248" spans="1:16" ht="33" customHeight="1" x14ac:dyDescent="0.2">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3492</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3540</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3541</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87" t="s">
        <v>3542</v>
      </c>
      <c r="B1" s="387"/>
      <c r="C1" s="387"/>
    </row>
    <row r="2" spans="1:16" ht="33" customHeight="1" x14ac:dyDescent="0.2">
      <c r="A2" s="388" t="s">
        <v>3543</v>
      </c>
      <c r="B2" s="389"/>
      <c r="C2" s="386"/>
      <c r="D2" s="4"/>
      <c r="E2" s="4"/>
      <c r="F2" s="4"/>
      <c r="G2" s="4"/>
      <c r="H2" s="4"/>
      <c r="I2" s="4"/>
      <c r="J2" s="4"/>
      <c r="K2" s="4"/>
      <c r="L2" s="4"/>
      <c r="M2" s="4"/>
      <c r="N2" s="4"/>
      <c r="O2" s="4"/>
      <c r="P2" s="4"/>
    </row>
    <row r="3" spans="1:16" ht="18.75" customHeight="1" x14ac:dyDescent="0.2">
      <c r="A3" s="232" t="s">
        <v>3544</v>
      </c>
      <c r="B3" s="390" t="s">
        <v>3545</v>
      </c>
      <c r="C3" s="386"/>
      <c r="D3" s="4"/>
      <c r="E3" s="4"/>
      <c r="F3" s="4"/>
      <c r="G3" s="4"/>
      <c r="H3" s="4"/>
      <c r="I3" s="4"/>
      <c r="J3" s="4"/>
      <c r="K3" s="4"/>
      <c r="L3" s="4"/>
      <c r="M3" s="4"/>
      <c r="N3" s="4"/>
      <c r="O3" s="4"/>
      <c r="P3" s="4"/>
    </row>
    <row r="4" spans="1:16" ht="37.5" hidden="1" customHeight="1" x14ac:dyDescent="0.2">
      <c r="A4" s="233" t="s">
        <v>3546</v>
      </c>
      <c r="B4" s="385" t="s">
        <v>3547</v>
      </c>
      <c r="C4" s="386"/>
      <c r="D4" s="4"/>
      <c r="E4" s="4"/>
      <c r="F4" s="4"/>
      <c r="G4" s="4"/>
      <c r="H4" s="4"/>
      <c r="I4" s="4"/>
      <c r="J4" s="4"/>
      <c r="K4" s="4"/>
      <c r="L4" s="4"/>
      <c r="M4" s="4"/>
      <c r="N4" s="4"/>
      <c r="O4" s="4"/>
      <c r="P4" s="4"/>
    </row>
    <row r="5" spans="1:16" ht="48" hidden="1" customHeight="1" x14ac:dyDescent="0.2">
      <c r="A5" s="233" t="s">
        <v>3546</v>
      </c>
      <c r="B5" s="385" t="s">
        <v>3548</v>
      </c>
      <c r="C5" s="386"/>
      <c r="D5" s="4"/>
      <c r="E5" s="4"/>
      <c r="F5" s="4"/>
      <c r="G5" s="4"/>
      <c r="H5" s="4"/>
      <c r="I5" s="4"/>
      <c r="J5" s="4"/>
      <c r="K5" s="4"/>
      <c r="L5" s="4"/>
      <c r="M5" s="4"/>
      <c r="N5" s="4"/>
      <c r="O5" s="4"/>
      <c r="P5" s="4"/>
    </row>
    <row r="6" spans="1:16" ht="59.25" hidden="1" customHeight="1" x14ac:dyDescent="0.2">
      <c r="A6" s="233" t="s">
        <v>3546</v>
      </c>
      <c r="B6" s="385" t="s">
        <v>3549</v>
      </c>
      <c r="C6" s="386"/>
      <c r="D6" s="4"/>
      <c r="E6" s="4"/>
      <c r="F6" s="4"/>
      <c r="G6" s="4"/>
      <c r="H6" s="4"/>
      <c r="I6" s="4"/>
      <c r="J6" s="4"/>
      <c r="K6" s="4"/>
      <c r="L6" s="4"/>
      <c r="M6" s="4"/>
      <c r="N6" s="4"/>
      <c r="O6" s="4"/>
      <c r="P6" s="4"/>
    </row>
    <row r="7" spans="1:16" ht="48" hidden="1" customHeight="1" x14ac:dyDescent="0.2">
      <c r="A7" s="233" t="s">
        <v>3550</v>
      </c>
      <c r="B7" s="385" t="s">
        <v>3551</v>
      </c>
      <c r="C7" s="386"/>
      <c r="D7" s="4"/>
      <c r="E7" s="4"/>
      <c r="F7" s="4"/>
      <c r="G7" s="4"/>
      <c r="H7" s="4"/>
      <c r="I7" s="4"/>
      <c r="J7" s="4"/>
      <c r="K7" s="4"/>
      <c r="L7" s="4"/>
      <c r="M7" s="4"/>
      <c r="N7" s="4"/>
      <c r="O7" s="4"/>
      <c r="P7" s="4"/>
    </row>
    <row r="8" spans="1:16" ht="41.25" hidden="1" customHeight="1" x14ac:dyDescent="0.2">
      <c r="A8" s="233" t="s">
        <v>3552</v>
      </c>
      <c r="B8" s="385" t="s">
        <v>3553</v>
      </c>
      <c r="C8" s="386"/>
      <c r="D8" s="4"/>
      <c r="E8" s="4"/>
      <c r="F8" s="4"/>
      <c r="G8" s="4"/>
      <c r="H8" s="4"/>
      <c r="I8" s="4"/>
      <c r="J8" s="4"/>
      <c r="K8" s="4"/>
      <c r="L8" s="4"/>
      <c r="M8" s="4"/>
      <c r="N8" s="4"/>
      <c r="O8" s="4"/>
      <c r="P8" s="4"/>
    </row>
    <row r="9" spans="1:16" ht="59.25" hidden="1" customHeight="1" x14ac:dyDescent="0.2">
      <c r="A9" s="233" t="s">
        <v>3554</v>
      </c>
      <c r="B9" s="385" t="s">
        <v>3555</v>
      </c>
      <c r="C9" s="386"/>
      <c r="D9" s="4"/>
      <c r="E9" s="4"/>
      <c r="F9" s="4"/>
      <c r="G9" s="4"/>
      <c r="H9" s="4"/>
      <c r="I9" s="4"/>
      <c r="J9" s="4"/>
      <c r="K9" s="4"/>
      <c r="L9" s="4"/>
      <c r="M9" s="4"/>
      <c r="N9" s="4"/>
      <c r="O9" s="4"/>
      <c r="P9" s="4"/>
    </row>
    <row r="10" spans="1:16" ht="61.5" hidden="1" customHeight="1" x14ac:dyDescent="0.2">
      <c r="A10" s="233" t="s">
        <v>3554</v>
      </c>
      <c r="B10" s="385" t="s">
        <v>3556</v>
      </c>
      <c r="C10" s="386"/>
      <c r="D10" s="4"/>
      <c r="E10" s="4"/>
      <c r="F10" s="4"/>
      <c r="G10" s="4"/>
      <c r="H10" s="4"/>
      <c r="I10" s="4"/>
      <c r="J10" s="4"/>
      <c r="K10" s="4"/>
      <c r="L10" s="4"/>
      <c r="M10" s="4"/>
      <c r="N10" s="4"/>
      <c r="O10" s="4"/>
      <c r="P10" s="4"/>
    </row>
    <row r="11" spans="1:16" ht="43.5" hidden="1" customHeight="1" x14ac:dyDescent="0.2">
      <c r="A11" s="233" t="s">
        <v>3554</v>
      </c>
      <c r="B11" s="385" t="s">
        <v>3557</v>
      </c>
      <c r="C11" s="386"/>
      <c r="D11" s="4"/>
      <c r="E11" s="4"/>
      <c r="F11" s="4"/>
      <c r="G11" s="4"/>
      <c r="H11" s="4"/>
      <c r="I11" s="4"/>
      <c r="J11" s="4"/>
      <c r="K11" s="4"/>
      <c r="L11" s="4"/>
      <c r="M11" s="4"/>
      <c r="N11" s="4"/>
      <c r="O11" s="4"/>
      <c r="P11" s="4"/>
    </row>
    <row r="12" spans="1:16" ht="27.75" hidden="1" customHeight="1" x14ac:dyDescent="0.2">
      <c r="A12" s="233" t="s">
        <v>3558</v>
      </c>
      <c r="B12" s="385" t="s">
        <v>3559</v>
      </c>
      <c r="C12" s="386"/>
      <c r="D12" s="4"/>
      <c r="E12" s="4"/>
      <c r="F12" s="4"/>
      <c r="G12" s="4"/>
      <c r="H12" s="4"/>
      <c r="I12" s="4"/>
      <c r="J12" s="4"/>
      <c r="K12" s="4"/>
      <c r="L12" s="4"/>
      <c r="M12" s="4"/>
      <c r="N12" s="4"/>
      <c r="O12" s="4"/>
      <c r="P12" s="4"/>
    </row>
    <row r="13" spans="1:16" ht="27.75" hidden="1" customHeight="1" x14ac:dyDescent="0.2">
      <c r="A13" s="233" t="s">
        <v>3560</v>
      </c>
      <c r="B13" s="385" t="s">
        <v>3561</v>
      </c>
      <c r="C13" s="386"/>
      <c r="D13" s="4"/>
      <c r="E13" s="4"/>
      <c r="F13" s="4"/>
      <c r="G13" s="4"/>
      <c r="H13" s="4"/>
      <c r="I13" s="4"/>
      <c r="J13" s="4"/>
      <c r="K13" s="4"/>
      <c r="L13" s="4"/>
      <c r="M13" s="4"/>
      <c r="N13" s="4"/>
      <c r="O13" s="4"/>
      <c r="P13" s="4"/>
    </row>
    <row r="14" spans="1:16" ht="45.75" hidden="1" customHeight="1" x14ac:dyDescent="0.2">
      <c r="A14" s="233" t="s">
        <v>3562</v>
      </c>
      <c r="B14" s="385" t="s">
        <v>3563</v>
      </c>
      <c r="C14" s="386"/>
      <c r="D14" s="4"/>
      <c r="E14" s="4"/>
      <c r="F14" s="4"/>
      <c r="G14" s="4"/>
      <c r="H14" s="4"/>
      <c r="I14" s="4"/>
      <c r="J14" s="4"/>
      <c r="K14" s="4"/>
      <c r="L14" s="4"/>
      <c r="M14" s="4"/>
      <c r="N14" s="4"/>
      <c r="O14" s="4"/>
      <c r="P14" s="4"/>
    </row>
    <row r="15" spans="1:16" ht="45.75" hidden="1" customHeight="1" x14ac:dyDescent="0.2">
      <c r="A15" s="233" t="s">
        <v>3564</v>
      </c>
      <c r="B15" s="385" t="s">
        <v>3565</v>
      </c>
      <c r="C15" s="386"/>
      <c r="D15" s="4"/>
      <c r="E15" s="4"/>
      <c r="F15" s="4"/>
      <c r="G15" s="4"/>
      <c r="H15" s="4"/>
      <c r="I15" s="4"/>
      <c r="J15" s="4"/>
      <c r="K15" s="4"/>
      <c r="L15" s="4"/>
      <c r="M15" s="4"/>
      <c r="N15" s="4"/>
      <c r="O15" s="4"/>
      <c r="P15" s="4"/>
    </row>
    <row r="16" spans="1:16" ht="51" hidden="1" customHeight="1" x14ac:dyDescent="0.2">
      <c r="A16" s="233" t="s">
        <v>3566</v>
      </c>
      <c r="B16" s="385" t="s">
        <v>3567</v>
      </c>
      <c r="C16" s="386"/>
      <c r="D16" s="4"/>
      <c r="E16" s="4"/>
      <c r="F16" s="4"/>
      <c r="G16" s="4"/>
      <c r="H16" s="4"/>
      <c r="I16" s="4"/>
      <c r="J16" s="4"/>
      <c r="K16" s="4"/>
      <c r="L16" s="4"/>
      <c r="M16" s="4"/>
      <c r="N16" s="4"/>
      <c r="O16" s="4"/>
      <c r="P16" s="4"/>
    </row>
    <row r="17" spans="1:16" ht="27.75" hidden="1" customHeight="1" x14ac:dyDescent="0.2">
      <c r="A17" s="233" t="s">
        <v>3568</v>
      </c>
      <c r="B17" s="385" t="s">
        <v>3569</v>
      </c>
      <c r="C17" s="386"/>
      <c r="D17" s="4"/>
      <c r="E17" s="4"/>
      <c r="F17" s="4"/>
      <c r="G17" s="4"/>
      <c r="H17" s="4"/>
      <c r="I17" s="4"/>
      <c r="J17" s="4"/>
      <c r="K17" s="4"/>
      <c r="L17" s="4"/>
      <c r="M17" s="4"/>
      <c r="N17" s="4"/>
      <c r="O17" s="4"/>
      <c r="P17" s="4"/>
    </row>
    <row r="18" spans="1:16" ht="27.75" hidden="1" customHeight="1" x14ac:dyDescent="0.2">
      <c r="A18" s="233" t="s">
        <v>3570</v>
      </c>
      <c r="B18" s="385" t="s">
        <v>3571</v>
      </c>
      <c r="C18" s="386"/>
      <c r="D18" s="4"/>
      <c r="E18" s="4"/>
      <c r="F18" s="4"/>
      <c r="G18" s="4"/>
      <c r="H18" s="4"/>
      <c r="I18" s="4"/>
      <c r="J18" s="4"/>
      <c r="K18" s="4"/>
      <c r="L18" s="4"/>
      <c r="M18" s="4"/>
      <c r="N18" s="4"/>
      <c r="O18" s="4"/>
      <c r="P18" s="4"/>
    </row>
    <row r="19" spans="1:16" ht="45" hidden="1" customHeight="1" x14ac:dyDescent="0.2">
      <c r="A19" s="233" t="s">
        <v>3570</v>
      </c>
      <c r="B19" s="385" t="s">
        <v>3572</v>
      </c>
      <c r="C19" s="386"/>
      <c r="D19" s="4"/>
      <c r="E19" s="4"/>
      <c r="F19" s="4"/>
      <c r="G19" s="4"/>
      <c r="H19" s="4"/>
      <c r="I19" s="4"/>
      <c r="J19" s="4"/>
      <c r="K19" s="4"/>
      <c r="L19" s="4"/>
      <c r="M19" s="4"/>
      <c r="N19" s="4"/>
      <c r="O19" s="4"/>
      <c r="P19" s="4"/>
    </row>
    <row r="20" spans="1:16" ht="45" hidden="1" customHeight="1" x14ac:dyDescent="0.2">
      <c r="A20" s="233" t="s">
        <v>3573</v>
      </c>
      <c r="B20" s="385" t="s">
        <v>3574</v>
      </c>
      <c r="C20" s="386"/>
      <c r="D20" s="4"/>
      <c r="E20" s="4"/>
      <c r="F20" s="4"/>
      <c r="G20" s="4"/>
      <c r="H20" s="4"/>
      <c r="I20" s="4"/>
      <c r="J20" s="4"/>
      <c r="K20" s="4"/>
      <c r="L20" s="4"/>
      <c r="M20" s="4"/>
      <c r="N20" s="4"/>
      <c r="O20" s="4"/>
      <c r="P20" s="4"/>
    </row>
    <row r="21" spans="1:16" ht="30" hidden="1" customHeight="1" x14ac:dyDescent="0.2">
      <c r="A21" s="233" t="s">
        <v>3575</v>
      </c>
      <c r="B21" s="385" t="s">
        <v>3576</v>
      </c>
      <c r="C21" s="386"/>
      <c r="D21" s="4"/>
      <c r="E21" s="4"/>
      <c r="F21" s="4"/>
      <c r="G21" s="4"/>
      <c r="H21" s="4"/>
      <c r="I21" s="4"/>
      <c r="J21" s="4"/>
      <c r="K21" s="4"/>
      <c r="L21" s="4"/>
      <c r="M21" s="4"/>
      <c r="N21" s="4"/>
      <c r="O21" s="4"/>
      <c r="P21" s="4"/>
    </row>
    <row r="22" spans="1:16" ht="30" hidden="1" customHeight="1" x14ac:dyDescent="0.2">
      <c r="A22" s="233" t="s">
        <v>3577</v>
      </c>
      <c r="B22" s="385" t="s">
        <v>3578</v>
      </c>
      <c r="C22" s="386"/>
      <c r="D22" s="4"/>
      <c r="E22" s="4"/>
      <c r="F22" s="4"/>
      <c r="G22" s="4"/>
      <c r="H22" s="4"/>
      <c r="I22" s="4"/>
      <c r="J22" s="4"/>
      <c r="K22" s="4"/>
      <c r="L22" s="4"/>
      <c r="M22" s="4"/>
      <c r="N22" s="4"/>
      <c r="O22" s="4"/>
      <c r="P22" s="4"/>
    </row>
    <row r="23" spans="1:16" ht="30" hidden="1" customHeight="1" x14ac:dyDescent="0.2">
      <c r="A23" s="233" t="s">
        <v>3579</v>
      </c>
      <c r="B23" s="385" t="s">
        <v>3580</v>
      </c>
      <c r="C23" s="386"/>
      <c r="D23" s="4"/>
      <c r="E23" s="4"/>
      <c r="F23" s="4"/>
      <c r="G23" s="4"/>
      <c r="H23" s="4"/>
      <c r="I23" s="4"/>
      <c r="J23" s="4"/>
      <c r="K23" s="4"/>
      <c r="L23" s="4"/>
      <c r="M23" s="4"/>
      <c r="N23" s="4"/>
      <c r="O23" s="4"/>
      <c r="P23" s="4"/>
    </row>
    <row r="24" spans="1:16" ht="30" hidden="1" customHeight="1" x14ac:dyDescent="0.2">
      <c r="A24" s="233" t="s">
        <v>3581</v>
      </c>
      <c r="B24" s="385" t="s">
        <v>3582</v>
      </c>
      <c r="C24" s="386"/>
      <c r="D24" s="4"/>
      <c r="E24" s="4"/>
      <c r="F24" s="4"/>
      <c r="G24" s="4"/>
      <c r="H24" s="4"/>
      <c r="I24" s="4"/>
      <c r="J24" s="4"/>
      <c r="K24" s="4"/>
      <c r="L24" s="4"/>
      <c r="M24" s="4"/>
      <c r="N24" s="4"/>
      <c r="O24" s="4"/>
      <c r="P24" s="4"/>
    </row>
    <row r="25" spans="1:16" ht="30" hidden="1" customHeight="1" x14ac:dyDescent="0.2">
      <c r="A25" s="233" t="s">
        <v>3583</v>
      </c>
      <c r="B25" s="385" t="s">
        <v>3584</v>
      </c>
      <c r="C25" s="386"/>
      <c r="D25" s="4"/>
      <c r="E25" s="4"/>
      <c r="F25" s="4"/>
      <c r="G25" s="4"/>
      <c r="H25" s="4"/>
      <c r="I25" s="4"/>
      <c r="J25" s="4"/>
      <c r="K25" s="4"/>
      <c r="L25" s="4"/>
      <c r="M25" s="4"/>
      <c r="N25" s="4"/>
      <c r="O25" s="4"/>
      <c r="P25" s="4"/>
    </row>
    <row r="26" spans="1:16" ht="30" hidden="1" customHeight="1" x14ac:dyDescent="0.2">
      <c r="A26" s="233" t="s">
        <v>3585</v>
      </c>
      <c r="B26" s="385" t="s">
        <v>3586</v>
      </c>
      <c r="C26" s="386"/>
      <c r="D26" s="4"/>
      <c r="E26" s="4"/>
      <c r="F26" s="4"/>
      <c r="G26" s="4"/>
      <c r="H26" s="4"/>
      <c r="I26" s="4"/>
      <c r="J26" s="4"/>
      <c r="K26" s="4"/>
      <c r="L26" s="4"/>
      <c r="M26" s="4"/>
      <c r="N26" s="4"/>
      <c r="O26" s="4"/>
      <c r="P26" s="4"/>
    </row>
    <row r="27" spans="1:16" ht="70.5" hidden="1" customHeight="1" x14ac:dyDescent="0.2">
      <c r="A27" s="233" t="s">
        <v>3587</v>
      </c>
      <c r="B27" s="385" t="s">
        <v>3588</v>
      </c>
      <c r="C27" s="386"/>
      <c r="D27" s="4"/>
      <c r="E27" s="4"/>
      <c r="F27" s="4"/>
      <c r="G27" s="4"/>
      <c r="H27" s="4"/>
      <c r="I27" s="4"/>
      <c r="J27" s="4"/>
      <c r="K27" s="4"/>
      <c r="L27" s="4"/>
      <c r="M27" s="4"/>
      <c r="N27" s="4"/>
      <c r="O27" s="4"/>
      <c r="P27" s="4"/>
    </row>
    <row r="28" spans="1:16" ht="48" hidden="1" customHeight="1" x14ac:dyDescent="0.2">
      <c r="A28" s="233" t="s">
        <v>3589</v>
      </c>
      <c r="B28" s="385" t="s">
        <v>3590</v>
      </c>
      <c r="C28" s="386"/>
      <c r="D28" s="4"/>
      <c r="E28" s="4"/>
      <c r="F28" s="4"/>
      <c r="G28" s="4"/>
      <c r="H28" s="4"/>
      <c r="I28" s="4"/>
      <c r="J28" s="4"/>
      <c r="K28" s="4"/>
      <c r="L28" s="4"/>
      <c r="M28" s="4"/>
      <c r="N28" s="4"/>
      <c r="O28" s="4"/>
      <c r="P28" s="4"/>
    </row>
    <row r="29" spans="1:16" ht="100.5" hidden="1" customHeight="1" x14ac:dyDescent="0.2">
      <c r="A29" s="233" t="s">
        <v>3591</v>
      </c>
      <c r="B29" s="385" t="s">
        <v>3592</v>
      </c>
      <c r="C29" s="386"/>
      <c r="D29" s="4"/>
      <c r="E29" s="4"/>
      <c r="F29" s="4"/>
      <c r="G29" s="4"/>
      <c r="H29" s="4"/>
      <c r="I29" s="4"/>
      <c r="J29" s="4"/>
      <c r="K29" s="4"/>
      <c r="L29" s="4"/>
      <c r="M29" s="4"/>
      <c r="N29" s="4"/>
      <c r="O29" s="4"/>
      <c r="P29" s="4"/>
    </row>
    <row r="30" spans="1:16" ht="45" hidden="1" customHeight="1" x14ac:dyDescent="0.2">
      <c r="A30" s="233" t="s">
        <v>3593</v>
      </c>
      <c r="B30" s="385" t="s">
        <v>3594</v>
      </c>
      <c r="C30" s="386"/>
      <c r="D30" s="4"/>
      <c r="E30" s="4"/>
      <c r="F30" s="4"/>
      <c r="G30" s="4"/>
      <c r="H30" s="4"/>
      <c r="I30" s="4"/>
      <c r="J30" s="4"/>
      <c r="K30" s="4"/>
      <c r="L30" s="4"/>
      <c r="M30" s="4"/>
      <c r="N30" s="4"/>
      <c r="O30" s="4"/>
      <c r="P30" s="4"/>
    </row>
    <row r="31" spans="1:16" ht="45" hidden="1" customHeight="1" x14ac:dyDescent="0.2">
      <c r="A31" s="233" t="s">
        <v>3595</v>
      </c>
      <c r="B31" s="385" t="s">
        <v>3596</v>
      </c>
      <c r="C31" s="386"/>
      <c r="D31" s="4"/>
      <c r="E31" s="4"/>
      <c r="F31" s="4"/>
      <c r="G31" s="4"/>
      <c r="H31" s="4"/>
      <c r="I31" s="4"/>
      <c r="J31" s="4"/>
      <c r="K31" s="4"/>
      <c r="L31" s="4"/>
      <c r="M31" s="4"/>
      <c r="N31" s="4"/>
      <c r="O31" s="4"/>
      <c r="P31" s="4"/>
    </row>
    <row r="32" spans="1:16" ht="45" hidden="1" customHeight="1" x14ac:dyDescent="0.2">
      <c r="A32" s="233" t="s">
        <v>3597</v>
      </c>
      <c r="B32" s="385" t="s">
        <v>3598</v>
      </c>
      <c r="C32" s="386"/>
      <c r="D32" s="4"/>
      <c r="E32" s="4"/>
      <c r="F32" s="4"/>
      <c r="G32" s="4"/>
      <c r="H32" s="4"/>
      <c r="I32" s="4"/>
      <c r="J32" s="4"/>
      <c r="K32" s="4"/>
      <c r="L32" s="4"/>
      <c r="M32" s="4"/>
      <c r="N32" s="4"/>
      <c r="O32" s="4"/>
      <c r="P32" s="4"/>
    </row>
    <row r="33" spans="1:16" ht="72" hidden="1" customHeight="1" x14ac:dyDescent="0.2">
      <c r="A33" s="233" t="s">
        <v>3599</v>
      </c>
      <c r="B33" s="385" t="s">
        <v>3600</v>
      </c>
      <c r="C33" s="386"/>
      <c r="D33" s="4"/>
      <c r="E33" s="4"/>
      <c r="F33" s="4"/>
      <c r="G33" s="4"/>
      <c r="H33" s="4"/>
      <c r="I33" s="4"/>
      <c r="J33" s="4"/>
      <c r="K33" s="4"/>
      <c r="L33" s="4"/>
      <c r="M33" s="4"/>
      <c r="N33" s="4"/>
      <c r="O33" s="4"/>
      <c r="P33" s="4"/>
    </row>
    <row r="34" spans="1:16" ht="79.5" hidden="1" customHeight="1" x14ac:dyDescent="0.2">
      <c r="A34" s="233" t="s">
        <v>3601</v>
      </c>
      <c r="B34" s="385" t="s">
        <v>3602</v>
      </c>
      <c r="C34" s="386"/>
      <c r="D34" s="4"/>
      <c r="E34" s="4"/>
      <c r="F34" s="4"/>
      <c r="G34" s="4"/>
      <c r="H34" s="4"/>
      <c r="I34" s="4"/>
      <c r="J34" s="4"/>
      <c r="K34" s="4"/>
      <c r="L34" s="4"/>
      <c r="M34" s="4"/>
      <c r="N34" s="4"/>
      <c r="O34" s="4"/>
      <c r="P34" s="4"/>
    </row>
    <row r="35" spans="1:16" ht="70.5" hidden="1" customHeight="1" x14ac:dyDescent="0.2">
      <c r="A35" s="233" t="s">
        <v>3603</v>
      </c>
      <c r="B35" s="385" t="s">
        <v>3604</v>
      </c>
      <c r="C35" s="386"/>
      <c r="D35" s="4"/>
      <c r="E35" s="4"/>
      <c r="F35" s="4"/>
      <c r="G35" s="4"/>
      <c r="H35" s="4"/>
      <c r="I35" s="4"/>
      <c r="J35" s="4"/>
      <c r="K35" s="4"/>
      <c r="L35" s="4"/>
      <c r="M35" s="4"/>
      <c r="N35" s="4"/>
      <c r="O35" s="4"/>
      <c r="P35" s="4"/>
    </row>
    <row r="36" spans="1:16" ht="45.75" hidden="1" customHeight="1" x14ac:dyDescent="0.2">
      <c r="A36" s="233" t="s">
        <v>3605</v>
      </c>
      <c r="B36" s="385" t="s">
        <v>3606</v>
      </c>
      <c r="C36" s="386"/>
      <c r="D36" s="4"/>
      <c r="E36" s="4"/>
      <c r="F36" s="4"/>
      <c r="G36" s="4"/>
      <c r="H36" s="4"/>
      <c r="I36" s="4"/>
      <c r="J36" s="4"/>
      <c r="K36" s="4"/>
      <c r="L36" s="4"/>
      <c r="M36" s="4"/>
      <c r="N36" s="4"/>
      <c r="O36" s="4"/>
      <c r="P36" s="4"/>
    </row>
    <row r="37" spans="1:16" ht="54.75" hidden="1" customHeight="1" x14ac:dyDescent="0.2">
      <c r="A37" s="233" t="s">
        <v>3607</v>
      </c>
      <c r="B37" s="385" t="s">
        <v>3608</v>
      </c>
      <c r="C37" s="386"/>
      <c r="D37" s="4"/>
      <c r="E37" s="4"/>
      <c r="F37" s="4"/>
      <c r="G37" s="4"/>
      <c r="H37" s="4"/>
      <c r="I37" s="4"/>
      <c r="J37" s="4"/>
      <c r="K37" s="4"/>
      <c r="L37" s="4"/>
      <c r="M37" s="4"/>
      <c r="N37" s="4"/>
      <c r="O37" s="4"/>
      <c r="P37" s="4"/>
    </row>
    <row r="38" spans="1:16" ht="37.5" hidden="1" customHeight="1" x14ac:dyDescent="0.2">
      <c r="A38" s="233" t="s">
        <v>3609</v>
      </c>
      <c r="B38" s="385" t="s">
        <v>3610</v>
      </c>
      <c r="C38" s="386"/>
      <c r="D38" s="4"/>
      <c r="E38" s="4"/>
      <c r="F38" s="4"/>
      <c r="G38" s="4"/>
      <c r="H38" s="4"/>
      <c r="I38" s="4"/>
      <c r="J38" s="4"/>
      <c r="K38" s="4"/>
      <c r="L38" s="4"/>
      <c r="M38" s="4"/>
      <c r="N38" s="4"/>
      <c r="O38" s="4"/>
      <c r="P38" s="4"/>
    </row>
    <row r="39" spans="1:16" ht="61.5" hidden="1" customHeight="1" x14ac:dyDescent="0.2">
      <c r="A39" s="233" t="s">
        <v>3611</v>
      </c>
      <c r="B39" s="385" t="s">
        <v>3612</v>
      </c>
      <c r="C39" s="386"/>
      <c r="D39" s="4"/>
      <c r="E39" s="4"/>
      <c r="F39" s="4"/>
      <c r="G39" s="4"/>
      <c r="H39" s="4"/>
      <c r="I39" s="4"/>
      <c r="J39" s="4"/>
      <c r="K39" s="4"/>
      <c r="L39" s="4"/>
      <c r="M39" s="4"/>
      <c r="N39" s="4"/>
      <c r="O39" s="4"/>
      <c r="P39" s="4"/>
    </row>
    <row r="40" spans="1:16" ht="53.25" hidden="1" customHeight="1" x14ac:dyDescent="0.2">
      <c r="A40" s="233" t="s">
        <v>3613</v>
      </c>
      <c r="B40" s="385" t="s">
        <v>3614</v>
      </c>
      <c r="C40" s="386"/>
      <c r="D40" s="4"/>
      <c r="E40" s="4"/>
      <c r="F40" s="4"/>
      <c r="G40" s="4"/>
      <c r="H40" s="4"/>
      <c r="I40" s="4"/>
      <c r="J40" s="4"/>
      <c r="K40" s="4"/>
      <c r="L40" s="4"/>
      <c r="M40" s="4"/>
      <c r="N40" s="4"/>
      <c r="O40" s="4"/>
      <c r="P40" s="4"/>
    </row>
    <row r="41" spans="1:16" ht="73.5" hidden="1" customHeight="1" x14ac:dyDescent="0.2">
      <c r="A41" s="233" t="s">
        <v>3615</v>
      </c>
      <c r="B41" s="385" t="s">
        <v>3616</v>
      </c>
      <c r="C41" s="386"/>
      <c r="D41" s="4"/>
      <c r="E41" s="4"/>
      <c r="F41" s="4"/>
      <c r="G41" s="4"/>
      <c r="H41" s="4"/>
      <c r="I41" s="4"/>
      <c r="J41" s="4"/>
      <c r="K41" s="4"/>
      <c r="L41" s="4"/>
      <c r="M41" s="4"/>
      <c r="N41" s="4"/>
      <c r="O41" s="4"/>
      <c r="P41" s="4"/>
    </row>
    <row r="42" spans="1:16" ht="57.75" hidden="1" customHeight="1" x14ac:dyDescent="0.2">
      <c r="A42" s="233" t="s">
        <v>3617</v>
      </c>
      <c r="B42" s="385" t="s">
        <v>3618</v>
      </c>
      <c r="C42" s="386"/>
      <c r="D42" s="4"/>
      <c r="E42" s="4"/>
      <c r="F42" s="4"/>
      <c r="G42" s="4"/>
      <c r="H42" s="4"/>
      <c r="I42" s="4"/>
      <c r="J42" s="4"/>
      <c r="K42" s="4"/>
      <c r="L42" s="4"/>
      <c r="M42" s="4"/>
      <c r="N42" s="4"/>
      <c r="O42" s="4"/>
      <c r="P42" s="4"/>
    </row>
    <row r="43" spans="1:16" ht="84" hidden="1" customHeight="1" x14ac:dyDescent="0.2">
      <c r="A43" s="233" t="s">
        <v>3619</v>
      </c>
      <c r="B43" s="385" t="s">
        <v>3620</v>
      </c>
      <c r="C43" s="386"/>
      <c r="D43" s="4"/>
      <c r="E43" s="4"/>
      <c r="F43" s="4"/>
      <c r="G43" s="4"/>
      <c r="H43" s="4"/>
      <c r="I43" s="4"/>
      <c r="J43" s="4"/>
      <c r="K43" s="4"/>
      <c r="L43" s="4"/>
      <c r="M43" s="4"/>
      <c r="N43" s="4"/>
      <c r="O43" s="4"/>
      <c r="P43" s="4"/>
    </row>
    <row r="44" spans="1:16" ht="48" hidden="1" customHeight="1" x14ac:dyDescent="0.2">
      <c r="A44" s="233" t="s">
        <v>3621</v>
      </c>
      <c r="B44" s="385" t="s">
        <v>3622</v>
      </c>
      <c r="C44" s="386"/>
      <c r="D44" s="4"/>
      <c r="E44" s="4"/>
      <c r="F44" s="4"/>
      <c r="G44" s="4"/>
      <c r="H44" s="4"/>
      <c r="I44" s="4"/>
      <c r="J44" s="4"/>
      <c r="K44" s="4"/>
      <c r="L44" s="4"/>
      <c r="M44" s="4"/>
      <c r="N44" s="4"/>
      <c r="O44" s="4"/>
      <c r="P44" s="4"/>
    </row>
    <row r="45" spans="1:16" ht="57" hidden="1" customHeight="1" x14ac:dyDescent="0.2">
      <c r="A45" s="233" t="s">
        <v>3623</v>
      </c>
      <c r="B45" s="385" t="s">
        <v>3624</v>
      </c>
      <c r="C45" s="386"/>
      <c r="D45" s="4"/>
      <c r="E45" s="4"/>
      <c r="F45" s="4"/>
      <c r="G45" s="4"/>
      <c r="H45" s="4"/>
      <c r="I45" s="4"/>
      <c r="J45" s="4"/>
      <c r="K45" s="4"/>
      <c r="L45" s="4"/>
      <c r="M45" s="4"/>
      <c r="N45" s="4"/>
      <c r="O45" s="4"/>
      <c r="P45" s="4"/>
    </row>
    <row r="46" spans="1:16" ht="73.5" hidden="1" customHeight="1" x14ac:dyDescent="0.2">
      <c r="A46" s="233" t="s">
        <v>3625</v>
      </c>
      <c r="B46" s="396" t="s">
        <v>3626</v>
      </c>
      <c r="C46" s="386"/>
      <c r="D46" s="4"/>
      <c r="E46" s="4"/>
      <c r="F46" s="4"/>
      <c r="G46" s="4"/>
      <c r="H46" s="4"/>
      <c r="I46" s="4"/>
      <c r="J46" s="4"/>
      <c r="K46" s="4"/>
      <c r="L46" s="4"/>
      <c r="M46" s="4"/>
      <c r="N46" s="4"/>
      <c r="O46" s="4"/>
      <c r="P46" s="4"/>
    </row>
    <row r="47" spans="1:16" ht="66" hidden="1" customHeight="1" x14ac:dyDescent="0.2">
      <c r="A47" s="38" t="s">
        <v>3627</v>
      </c>
      <c r="B47" s="397" t="s">
        <v>3628</v>
      </c>
      <c r="C47" s="397"/>
      <c r="D47" s="4"/>
      <c r="E47" s="4"/>
      <c r="F47" s="4"/>
      <c r="G47" s="4"/>
      <c r="H47" s="4"/>
      <c r="I47" s="4"/>
      <c r="J47" s="4"/>
      <c r="K47" s="4"/>
      <c r="L47" s="4"/>
      <c r="M47" s="4"/>
      <c r="N47" s="4"/>
      <c r="O47" s="4"/>
      <c r="P47" s="4"/>
    </row>
    <row r="48" spans="1:16" ht="123.75" customHeight="1" x14ac:dyDescent="0.2">
      <c r="A48" s="201" t="s">
        <v>3629</v>
      </c>
      <c r="B48" s="395" t="s">
        <v>3630</v>
      </c>
      <c r="C48" s="394"/>
      <c r="D48" s="4"/>
      <c r="E48" s="4"/>
      <c r="F48" s="4"/>
      <c r="G48" s="4"/>
      <c r="H48" s="4"/>
      <c r="I48" s="4"/>
      <c r="J48" s="4"/>
      <c r="K48" s="4"/>
      <c r="L48" s="4"/>
      <c r="M48" s="4"/>
      <c r="N48" s="4"/>
      <c r="O48" s="4"/>
      <c r="P48" s="4"/>
    </row>
    <row r="49" spans="1:16" ht="34.5" customHeight="1" x14ac:dyDescent="0.2">
      <c r="A49" s="201" t="s">
        <v>3631</v>
      </c>
      <c r="B49" s="393" t="s">
        <v>3632</v>
      </c>
      <c r="C49" s="394"/>
      <c r="D49" s="4"/>
      <c r="E49" s="4"/>
      <c r="F49" s="4"/>
      <c r="G49" s="4"/>
      <c r="H49" s="4"/>
      <c r="I49" s="4"/>
      <c r="J49" s="4"/>
      <c r="K49" s="4"/>
      <c r="L49" s="4"/>
      <c r="M49" s="4"/>
      <c r="N49" s="4"/>
      <c r="O49" s="4"/>
      <c r="P49" s="4"/>
    </row>
    <row r="50" spans="1:16" ht="34.5" customHeight="1" x14ac:dyDescent="0.2">
      <c r="A50" s="201" t="s">
        <v>3633</v>
      </c>
      <c r="B50" s="393" t="s">
        <v>3634</v>
      </c>
      <c r="C50" s="394"/>
      <c r="D50" s="4"/>
      <c r="E50" s="4"/>
      <c r="F50" s="4"/>
      <c r="G50" s="4"/>
      <c r="H50" s="4"/>
      <c r="I50" s="4"/>
      <c r="J50" s="4"/>
      <c r="K50" s="4"/>
      <c r="L50" s="4"/>
      <c r="M50" s="4"/>
      <c r="N50" s="4"/>
      <c r="O50" s="4"/>
      <c r="P50" s="4"/>
    </row>
    <row r="51" spans="1:16" ht="31.5" customHeight="1" x14ac:dyDescent="0.2">
      <c r="A51" s="234" t="s">
        <v>3635</v>
      </c>
      <c r="B51" s="385" t="s">
        <v>3636</v>
      </c>
      <c r="C51" s="386"/>
      <c r="D51" s="4"/>
      <c r="E51" s="4"/>
      <c r="F51" s="4"/>
      <c r="G51" s="4"/>
      <c r="H51" s="4"/>
      <c r="I51" s="4"/>
      <c r="J51" s="4"/>
      <c r="K51" s="4"/>
      <c r="L51" s="4"/>
      <c r="M51" s="4"/>
      <c r="N51" s="4"/>
      <c r="O51" s="4"/>
      <c r="P51" s="4"/>
    </row>
    <row r="52" spans="1:16" ht="31.5" customHeight="1" x14ac:dyDescent="0.2">
      <c r="A52" s="234" t="s">
        <v>3637</v>
      </c>
      <c r="B52" s="385" t="s">
        <v>3638</v>
      </c>
      <c r="C52" s="386"/>
      <c r="D52" s="4"/>
      <c r="E52" s="4"/>
      <c r="F52" s="4"/>
      <c r="G52" s="4"/>
      <c r="H52" s="4"/>
      <c r="I52" s="4"/>
      <c r="J52" s="4"/>
      <c r="K52" s="4"/>
      <c r="L52" s="4"/>
      <c r="M52" s="4"/>
      <c r="N52" s="4"/>
      <c r="O52" s="4"/>
      <c r="P52" s="4"/>
    </row>
    <row r="53" spans="1:16" ht="31.5" customHeight="1" x14ac:dyDescent="0.2">
      <c r="A53" s="234" t="s">
        <v>3639</v>
      </c>
      <c r="B53" s="398" t="s">
        <v>3640</v>
      </c>
      <c r="C53" s="399"/>
      <c r="D53" s="4"/>
      <c r="E53" s="4"/>
      <c r="F53" s="4"/>
      <c r="G53" s="4"/>
      <c r="H53" s="4"/>
      <c r="I53" s="4"/>
      <c r="J53" s="4"/>
      <c r="K53" s="4"/>
      <c r="L53" s="4"/>
      <c r="M53" s="4"/>
      <c r="N53" s="4"/>
      <c r="O53" s="4"/>
      <c r="P53" s="4"/>
    </row>
    <row r="54" spans="1:16" ht="31.5" customHeight="1" x14ac:dyDescent="0.2">
      <c r="A54" s="234" t="s">
        <v>3641</v>
      </c>
      <c r="B54" s="398" t="s">
        <v>3642</v>
      </c>
      <c r="C54" s="399"/>
      <c r="D54" s="4"/>
      <c r="E54" s="4"/>
      <c r="F54" s="4"/>
      <c r="G54" s="4"/>
      <c r="H54" s="4"/>
      <c r="I54" s="4"/>
      <c r="J54" s="4"/>
      <c r="K54" s="4"/>
      <c r="L54" s="4"/>
      <c r="M54" s="4"/>
      <c r="N54" s="4"/>
      <c r="O54" s="4"/>
      <c r="P54" s="4"/>
    </row>
    <row r="55" spans="1:16" ht="54.6" customHeight="1" x14ac:dyDescent="0.2">
      <c r="A55" s="234" t="s">
        <v>3643</v>
      </c>
      <c r="B55" s="398" t="s">
        <v>3644</v>
      </c>
      <c r="C55" s="399"/>
      <c r="D55" s="4"/>
      <c r="E55" s="4"/>
      <c r="F55" s="4"/>
      <c r="G55" s="4"/>
      <c r="H55" s="4"/>
      <c r="I55" s="4"/>
      <c r="J55" s="4"/>
      <c r="K55" s="4"/>
      <c r="L55" s="4"/>
      <c r="M55" s="4"/>
      <c r="N55" s="4"/>
      <c r="O55" s="4"/>
      <c r="P55" s="4"/>
    </row>
    <row r="56" spans="1:16" ht="54.6" customHeight="1" x14ac:dyDescent="0.2">
      <c r="A56" s="234" t="s">
        <v>3645</v>
      </c>
      <c r="B56" s="398" t="s">
        <v>3646</v>
      </c>
      <c r="C56" s="399"/>
      <c r="D56" s="4"/>
      <c r="E56" s="4"/>
      <c r="F56" s="4"/>
      <c r="G56" s="4"/>
      <c r="H56" s="4"/>
      <c r="I56" s="4"/>
      <c r="J56" s="4"/>
      <c r="K56" s="4"/>
      <c r="L56" s="4"/>
      <c r="M56" s="4"/>
      <c r="N56" s="4"/>
      <c r="O56" s="4"/>
      <c r="P56" s="4"/>
    </row>
    <row r="57" spans="1:16" ht="54" customHeight="1" x14ac:dyDescent="0.2">
      <c r="A57" s="234" t="s">
        <v>3647</v>
      </c>
      <c r="B57" s="398" t="s">
        <v>3648</v>
      </c>
      <c r="C57" s="399"/>
      <c r="D57" s="4"/>
      <c r="E57" s="4"/>
      <c r="F57" s="4"/>
      <c r="G57" s="4"/>
      <c r="H57" s="4"/>
      <c r="I57" s="4"/>
      <c r="J57" s="4"/>
      <c r="K57" s="4"/>
      <c r="L57" s="4"/>
      <c r="M57" s="4"/>
      <c r="N57" s="4"/>
      <c r="O57" s="4"/>
      <c r="P57" s="4"/>
    </row>
    <row r="58" spans="1:16" ht="31.15" customHeight="1" x14ac:dyDescent="0.2">
      <c r="A58" s="293" t="s">
        <v>3649</v>
      </c>
      <c r="B58" s="391" t="s">
        <v>3650</v>
      </c>
      <c r="C58" s="392"/>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Slavica Bolješić</cp:lastModifiedBy>
  <cp:lastPrinted>2025-10-09T11:21:35Z</cp:lastPrinted>
  <dcterms:created xsi:type="dcterms:W3CDTF">2022-04-01T05:14:30Z</dcterms:created>
  <dcterms:modified xsi:type="dcterms:W3CDTF">2025-10-09T11:22:45Z</dcterms:modified>
</cp:coreProperties>
</file>